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0115" windowHeight="8010" activeTab="1"/>
  </bookViews>
  <sheets>
    <sheet name="Orçamento" sheetId="1" r:id="rId1"/>
    <sheet name="BDI" sheetId="2" r:id="rId2"/>
    <sheet name="Composições" sheetId="3" r:id="rId3"/>
  </sheets>
  <calcPr calcId="145621"/>
</workbook>
</file>

<file path=xl/calcChain.xml><?xml version="1.0" encoding="utf-8"?>
<calcChain xmlns="http://schemas.openxmlformats.org/spreadsheetml/2006/main">
  <c r="K12" i="1" l="1"/>
  <c r="F27" i="3" l="1"/>
  <c r="F26" i="3"/>
  <c r="F21" i="3"/>
  <c r="F22" i="3"/>
  <c r="F23" i="3"/>
  <c r="F24" i="3"/>
  <c r="F25" i="3"/>
  <c r="F20" i="3"/>
  <c r="F28" i="3" l="1"/>
  <c r="D5" i="3" l="1"/>
  <c r="D6" i="3"/>
  <c r="F14" i="3" l="1"/>
  <c r="F13" i="3"/>
  <c r="F12" i="3"/>
  <c r="F6" i="3"/>
  <c r="F5" i="3"/>
  <c r="F15" i="3" l="1"/>
  <c r="F7" i="3"/>
  <c r="H21" i="2" l="1"/>
  <c r="K42" i="1" l="1"/>
  <c r="K33" i="1" l="1"/>
  <c r="K29" i="1"/>
  <c r="K47" i="1"/>
  <c r="K22" i="1"/>
  <c r="K39" i="1"/>
  <c r="K48" i="1" l="1"/>
</calcChain>
</file>

<file path=xl/sharedStrings.xml><?xml version="1.0" encoding="utf-8"?>
<sst xmlns="http://schemas.openxmlformats.org/spreadsheetml/2006/main" count="253" uniqueCount="170">
  <si>
    <t>Item</t>
  </si>
  <si>
    <t>Fonte</t>
  </si>
  <si>
    <t>Código</t>
  </si>
  <si>
    <t>Descrição</t>
  </si>
  <si>
    <t>Unidade</t>
  </si>
  <si>
    <t>Quantidade</t>
  </si>
  <si>
    <t>Custo Unitário (R$)</t>
  </si>
  <si>
    <t>BDI
(%)</t>
  </si>
  <si>
    <t>Preço Unitário (R$)</t>
  </si>
  <si>
    <t>Preço Total
(R$)</t>
  </si>
  <si>
    <t/>
  </si>
  <si>
    <t>1.</t>
  </si>
  <si>
    <t>SINAPI</t>
  </si>
  <si>
    <t>1.1</t>
  </si>
  <si>
    <t>1.2</t>
  </si>
  <si>
    <t>1.3</t>
  </si>
  <si>
    <t>PREFEITURA MUNICIPAL DE COLORADO/RS</t>
  </si>
  <si>
    <t>ORÇAMENTO</t>
  </si>
  <si>
    <t>99059</t>
  </si>
  <si>
    <t>74209/001</t>
  </si>
  <si>
    <t>2.</t>
  </si>
  <si>
    <t>3.</t>
  </si>
  <si>
    <t>3.1</t>
  </si>
  <si>
    <t>3.2</t>
  </si>
  <si>
    <t>3.3</t>
  </si>
  <si>
    <t>2.2</t>
  </si>
  <si>
    <t>2.3</t>
  </si>
  <si>
    <t>4.</t>
  </si>
  <si>
    <t>5.</t>
  </si>
  <si>
    <t>PAVIMENTAÇÃO</t>
  </si>
  <si>
    <t>5.1</t>
  </si>
  <si>
    <t>5.2</t>
  </si>
  <si>
    <t>5.3</t>
  </si>
  <si>
    <t>PINTURA</t>
  </si>
  <si>
    <t>6.</t>
  </si>
  <si>
    <t>6.1</t>
  </si>
  <si>
    <t>7.</t>
  </si>
  <si>
    <t>7.1</t>
  </si>
  <si>
    <t>7.2</t>
  </si>
  <si>
    <t>7.3</t>
  </si>
  <si>
    <t>ACESSÓRIOS</t>
  </si>
  <si>
    <t>73859/002</t>
  </si>
  <si>
    <t>CAPINA E LIMPEZA MANUAL DO TERRENO</t>
  </si>
  <si>
    <t>LASTRO COM MATERIAL GRANULAR, APLICAÇÃO EM PISOS OU RADIERS, ESPESSURA DE *5 CM*. AF_08/2017</t>
  </si>
  <si>
    <t>PLACA DE OBRA EM CHAPA DE AÇO GALVANIZADO</t>
  </si>
  <si>
    <t>LOCAÇÃO CONVENCIONAL DE OBRA, UTILIZANDO GABARITO DE TÁBUAS CORRIDAS PONTALETADAS A CADA 2,00M - 2 UTILIZAÇÕES. AF_10/2018</t>
  </si>
  <si>
    <t>M</t>
  </si>
  <si>
    <t>M2</t>
  </si>
  <si>
    <t>M3</t>
  </si>
  <si>
    <t>PINTURA ACRILICA DE FAIXAS DE DEMARCACAO EM QUADRA POLIESPORTIVA, 5 CM DE LARGURA</t>
  </si>
  <si>
    <t xml:space="preserve">CONJUNTO PARA FUTSAL COM TRAVES OFICIAIS DE 3,00 X 2,00 M EM TUBO DE ACO GALVANIZADO 3" COM REQUADRO EM TUBO DE 1", PINTURA EM PRIMER COM TINTA ESMALTE SINTETICO E REDES DE POLIETILENO FIO 4 MM                                                                                                                                                                                                                                                                                                         </t>
  </si>
  <si>
    <t>UNID.</t>
  </si>
  <si>
    <t>CONJUNTO PARA QUADRA DE VOLEI COM POSTES EM TUBO DE AÇO GALVANIZADO 3'', H=*255*CM, PINTURA EM TINTA ESMALTE SINTÉTICO, REDE DE NYLON COM 2MM, MALHA 2 X 10CM E ANTENAS OFICIAIS EM FIBRA DE VIDRO</t>
  </si>
  <si>
    <t>PAR DE TABELAS DE BASQUETE EM COMPENSADO NAVAL DE *1,80 X 1,20*M, COM ARO DE METAL E REDE (SEM SUPORTE DE FIXACAO)</t>
  </si>
  <si>
    <t>REGULARIZAÇÃO E COMPACTAÇÃO DE SUBLEITO DE SOLO PREDOMINANTEMENTE ARGILOSO. AF_11/2019</t>
  </si>
  <si>
    <t>SERVIÇOS PRELIMINARES</t>
  </si>
  <si>
    <t>KG</t>
  </si>
  <si>
    <t>ARMAÇÃO DE BLOCO, VIGA BALDRAME E SAPATA UTILIZANDO AÇO CA-60 DE 5 MM - MONTAGEN. AF_06/2017</t>
  </si>
  <si>
    <t>CONCRETAGEM DE BLOCOS DE COROAMENTO E VIGAS BALDRAMES, FCK 30 MPA, COM USO DE BOMBA, LANÇAMENTO, ADENSAMENTO E ACABAMENTO. AF_06/2017</t>
  </si>
  <si>
    <t>ESTACA ESCAVADA MECANICAMENTE, SEM FLUIDO ESTABILIZANTE, COM 60 CM DE  DIÂMETRO, ATÉ 9 M DE COMPRIMENTO, CONCRETO LANÇADO POR CAMINHÃO BETONEIRA (EXCLUSIVE MOBILIZAÇÃO E DESMOBILIZAÇÃO). AF_02/2015</t>
  </si>
  <si>
    <t>TIPO DE OBRA DO EMPREENDIMENTO</t>
  </si>
  <si>
    <t>DESONERAÇÃO</t>
  </si>
  <si>
    <t>Não</t>
  </si>
  <si>
    <t>Conforme legislação tributária municipal, definir estimativa de percentual da base de cálculo para o ISS:</t>
  </si>
  <si>
    <t>Sobre a base de cálculo, definir a respectiva alíquota do ISS (entre 2% e 5%):</t>
  </si>
  <si>
    <t>Itens</t>
  </si>
  <si>
    <t>Siglas</t>
  </si>
  <si>
    <t>% Adotado</t>
  </si>
  <si>
    <t>1º Quartil</t>
  </si>
  <si>
    <t>Médio</t>
  </si>
  <si>
    <t>3º Quartil</t>
  </si>
  <si>
    <t>Administração Central</t>
  </si>
  <si>
    <t>AC</t>
  </si>
  <si>
    <t>Seguro e Garantia</t>
  </si>
  <si>
    <t>SG</t>
  </si>
  <si>
    <t>Risco</t>
  </si>
  <si>
    <t>R</t>
  </si>
  <si>
    <t>Despesas Financeiras</t>
  </si>
  <si>
    <t>DF</t>
  </si>
  <si>
    <t>Lucro</t>
  </si>
  <si>
    <t>L</t>
  </si>
  <si>
    <t>Tributos (impostos COFINS 3%, e  PIS 0,65%)</t>
  </si>
  <si>
    <t>CP</t>
  </si>
  <si>
    <t>Tributos (ISS, variável de acordo com o município)</t>
  </si>
  <si>
    <t>ISS</t>
  </si>
  <si>
    <t>Tributos (Contribuição Previdenciária sobre a Receita Bruta - 0% ou 4,5% - Desoneração)</t>
  </si>
  <si>
    <t>CPRB</t>
  </si>
  <si>
    <t>BDI SEM desoneração (Fórmula Acórdão TCU)</t>
  </si>
  <si>
    <t>BDI</t>
  </si>
  <si>
    <t>BDI COM desoneração</t>
  </si>
  <si>
    <t>BDI DES</t>
  </si>
  <si>
    <t>Os valores de BDI foram calculados com o emprego da fórmula:</t>
  </si>
  <si>
    <t>BDI =</t>
  </si>
  <si>
    <t>(1+AC + S + R + G)*(1 + DF)*(1+L)</t>
  </si>
  <si>
    <t xml:space="preserve"> - 1</t>
  </si>
  <si>
    <t>(1-CP-ISS)</t>
  </si>
  <si>
    <t>IMPERMEABILIZAÇÃO DE SUPERFÍCIE COM EMULSÃO ASFÁLTICA, 2 DEMÃOS AF_06/2018</t>
  </si>
  <si>
    <t>ESTRUTURA EM CONCRETO PRÉ MOLDADO E ESTRUTURA PARA COBERTURA</t>
  </si>
  <si>
    <t>COBERTURA EM TELHA METÁLICA</t>
  </si>
  <si>
    <t>92580</t>
  </si>
  <si>
    <t>TRAMA DE AÇO COMPOSTA POR TERÇAS PARA TELHADOS DE ATÉ 2 ÁGUAS PARA TELHA ONDULADA DE FIBROCIMENTO, METÁLICA, PLÁSTICA OU TERMOACÚSTICA, INCLUSO TRANSPORTE VERTICAL. AF_07/2019</t>
  </si>
  <si>
    <t>94213</t>
  </si>
  <si>
    <t>FABRICAÇÃO, MONTAGEM E DESMONTAGEM DE FÔRMA PARA VIGA BALDRAME, EM MADEIRA SERRADA, E=25MM, 4 UTILIZAÇÕES. AF_06/2017</t>
  </si>
  <si>
    <t>3.4</t>
  </si>
  <si>
    <t>4.1</t>
  </si>
  <si>
    <t>4.2</t>
  </si>
  <si>
    <t>ARMAÇÃO DE BLOCO, VIGA BALDRAME OU SAPATA UTILIZANDO AÇO CA-50 DE 12,5 MM - MONTAGEM. AF_06/2017</t>
  </si>
  <si>
    <t>3.5</t>
  </si>
  <si>
    <t>Mês de referência:</t>
  </si>
  <si>
    <t>TOTAL:</t>
  </si>
  <si>
    <t>1.4</t>
  </si>
  <si>
    <t>MOBILIZAÇÃO E DESMOBILIZAÇÃO DE EQUIPAMENTOS</t>
  </si>
  <si>
    <t>TOTAL DO ITEM 1 - SERVIÇOS PRELIMINARES</t>
  </si>
  <si>
    <t>TOTAL DO ITEM 3 - ESTRUTURA EM CONCRETO PRÉ MOLDADO E ESTRUTURA PARA COBERTURA</t>
  </si>
  <si>
    <t>TOTAL DO ITEM 4 - COBERTURA EM TELHA METÁLICA</t>
  </si>
  <si>
    <t>TOTAL DO ITEM 5 - PAVIMENTAÇÃO</t>
  </si>
  <si>
    <t>TOTAL DO ITEM 6 - PINTURA</t>
  </si>
  <si>
    <t>TOTAL DO ITEM 7 - ACESSÓRIOS</t>
  </si>
  <si>
    <t>FUNDAÇÕES</t>
  </si>
  <si>
    <t>2.4</t>
  </si>
  <si>
    <t>2.5</t>
  </si>
  <si>
    <t>2.6</t>
  </si>
  <si>
    <t>2.7</t>
  </si>
  <si>
    <t>TOTAL DO ITEM 2 - FUNDAÇÕES</t>
  </si>
  <si>
    <t>1.5</t>
  </si>
  <si>
    <t>ADMINISTRAÇÃO LOCAL DA OBRA</t>
  </si>
  <si>
    <t>MÊS</t>
  </si>
  <si>
    <t>CP 01</t>
  </si>
  <si>
    <t>ADMINISTRAÇÃO LOCAL DE OBRA</t>
  </si>
  <si>
    <t>DESCRIÇÃO</t>
  </si>
  <si>
    <t>UN</t>
  </si>
  <si>
    <t>Custos
Unit. (R$)</t>
  </si>
  <si>
    <t>Custos
Total (R$)</t>
  </si>
  <si>
    <t>90778</t>
  </si>
  <si>
    <t>ENGENHEIRO CIVIL DE OBRA PLENO COM ENCARGOS COMPLEMENTARES</t>
  </si>
  <si>
    <t>H</t>
  </si>
  <si>
    <t>90780</t>
  </si>
  <si>
    <t>MESTRE DE OBRAS COM ENCARGOS COMPLEMENTARES</t>
  </si>
  <si>
    <t>TOTAL</t>
  </si>
  <si>
    <t>CP 02</t>
  </si>
  <si>
    <t>PERFURATRIZ HIDRÁULICA SOBRE CAMINHÃO COM TRADO CURTO ACOPLADO, PROFUNDIDADE MÁXIMA DE 20 M, DIÂMETRO MÁXIMO DE 1500 MM, POTÊNCIA INSTALADA DE 137 HP, MESA ROTATIVA COM TORQUE MÁXIMO DE 30 KNM - CHP DIURNO. AF_06/2015</t>
  </si>
  <si>
    <t>CHP</t>
  </si>
  <si>
    <t>PERFURATRIZ HIDRÁULICA SOBRE CAMINHÃO COM TRADO CURTO ACOPLADO, PROFUNDIDADE MÁXIMA DE 20 M, DIÂMETRO MÁXIMO DE 1500 MM, POTÊNCIA INSTALADA DE 137 HP, MESA ROTATIVA COM TORQUE MÁXIMO DE 30 KNM - CHI DIURNO. AF_06/2015</t>
  </si>
  <si>
    <t>TRANSPORTE COM CAMINHÃO BASCULANTE DE 6 M3, EM VIA URBANA EM REVESTIMENTO PRIMÁRIO (UNIDADE: M3XKM). AF_01/2018</t>
  </si>
  <si>
    <t>M3XKM</t>
  </si>
  <si>
    <t>CHI</t>
  </si>
  <si>
    <t xml:space="preserve">COMPOSIÇÃO DE PREÇOS </t>
  </si>
  <si>
    <t>CP 03</t>
  </si>
  <si>
    <t xml:space="preserve"> POLIDORA DE PISO (POLITRIZ), PESO DE 100KG, DIÂMETRO 450 MM, MOTOR ELÉTRICO, POTÊNCIA 4 HP - CHP DIURNO. AF_09/2016</t>
  </si>
  <si>
    <t>POLIDORA DE PISO (POLITRIZ), PESO DE 100KG, DIÂMETRO 450 MM, MOTOR ELÉ TRICO, POTÊNCIA 4 HP - CHI DIURNO. AF_09/2016</t>
  </si>
  <si>
    <t xml:space="preserve"> POLIDORA DE PISO (POLITRIZ), PESO DE 100KG, DIÂMETRO 450 MM, MOTOR ELÉTRICO, POTÊNCIA 4 HP - DEPRECIAÇÃO. AF_09/2016 </t>
  </si>
  <si>
    <t>POLIDORA DE PISO (POLITRIZ), PESO DE 100KG, DIÂMETRO 450 MM, MOTOR ELÉTRICO, POTÊNCIA 4 HP - JUROS. AF_09/2016</t>
  </si>
  <si>
    <t>POLIDORA DE PISO (POLITRIZ), PESO DE 100KG, DIÂMETRO 450 MM, MOTOR ELÉTRICO, POTÊNCIA 4 HP - MANUTENÇÃO. AF_09/2016</t>
  </si>
  <si>
    <t xml:space="preserve"> POLIDORA DE PISO (POLITRIZ), PESO DE 100KG, DIÂMETRO 450 MM, MOTOR ELÉTRICO, POTÊNCIA 4 HP  MATERIAIS NA OPERAÇÃO. AF_09/2016</t>
  </si>
  <si>
    <t>SERVENTE COM ENCARGOS COMPLEMENTARES</t>
  </si>
  <si>
    <t>PEDREIRO COM ENCARGOS COMPLEMENTARES</t>
  </si>
  <si>
    <t>POLIMENTO DE PISO</t>
  </si>
  <si>
    <t>5.4</t>
  </si>
  <si>
    <t>ARMAÇÃO DE BLOCO, VIGA BALDRAME OU SAPATA UTILIZANDO AÇO CA-50 DE 10 MM - MONTAGEM. AF_06/2017</t>
  </si>
  <si>
    <t>CP 001</t>
  </si>
  <si>
    <t>CP 002</t>
  </si>
  <si>
    <t>CP 003</t>
  </si>
  <si>
    <t>Custo Referência (R$)</t>
  </si>
  <si>
    <t>2.1</t>
  </si>
  <si>
    <t>2.8</t>
  </si>
  <si>
    <t>(COMPOSIÇÃO REPRESENTATIVA)                                                  EXECUÇÃO DE ESTRUTURAS DE CONCRETO ARMADO, PARA EDIFICAÇÃO INSTITUCIONAL TÉRREA, FCK = 25 MPA. AF_01/2017</t>
  </si>
  <si>
    <t xml:space="preserve">ARMAÇÃO DE ESTRUTURAS DE CONCRETO ARMADO, EXCETO VIGAS, PILARES, LAJES E FUNDAÇÕES, UTILIZANDO AÇO CA-50 DE 12,5 MM - MONTAGEM. AF_12/2015    </t>
  </si>
  <si>
    <t xml:space="preserve">TELHAMENTO COM TELHA DE AÇO/ALUMÍNIO E = 0,5 MM, COM ATÉ 2 ÁGUAS, INCLUSO IÇAMENTO. AF_07/2019 </t>
  </si>
  <si>
    <t>EXECUÇÃO DE PASSEIO (CALÇADA) OU PISO DE CONCRETO COM CONCRETO MOLDADO IN LOCO, USINADO, ACABAMENTO CONVENCIONAL, ESPESSURA 8 CM, ARMADO. AF_07/2016</t>
  </si>
  <si>
    <t>EMPREENDIMENTO: CONSTRUÇÃO DA 1ª ETAPA DA QUADRA COBERTA VILA PADRE OSMARI</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</si>
</sst>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_(* #,##0.00_);_(* \(#,##0.00\);_(* &quot;-&quot;??_);_(@_)"/>
    <numFmt numFmtId="165" formatCode="_(&quot;R$&quot;* #,##0.00_);_(&quot;R$&quot;* \(#,##0.00\);_(&quot;R$&quot;* &quot;-&quot;??_);_(@_)"/>
    <numFmt numFmtId="166" formatCode="_(* #,##0.00_);_(* \(#,##0.00\);_(* \-??_);_(@_)"/>
    <numFmt numFmtId="167" formatCode="_(&quot;R$ &quot;* #,##0.00_);_(&quot;R$ &quot;* \(#,##0.00\);_(&quot;R$ &quot;* &quot;-&quot;??_);_(@_)"/>
    <numFmt numFmtId="168" formatCode="&quot;R$&quot;#,##0.00"/>
    <numFmt numFmtId="169" formatCode="&quot;R$&quot;\ #,##0.00"/>
    <numFmt numFmtId="170" formatCode="#,##0.00#####"/>
  </numFmts>
  <fonts count="39" x14ac:knownFonts="1">
    <font>
      <sz val="11"/>
      <color theme="1"/>
      <name val="Calibri"/>
      <family val="2"/>
      <scheme val="minor"/>
    </font>
    <font>
      <sz val="1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name val="Arial"/>
      <family val="2"/>
    </font>
    <font>
      <b/>
      <sz val="14"/>
      <color theme="1"/>
      <name val="Arial"/>
      <family val="2"/>
    </font>
    <font>
      <b/>
      <sz val="18"/>
      <color theme="1"/>
      <name val="Arial"/>
      <family val="2"/>
    </font>
    <font>
      <b/>
      <i/>
      <sz val="12"/>
      <color theme="1"/>
      <name val="Arial"/>
      <family val="2"/>
    </font>
    <font>
      <sz val="10"/>
      <name val="Arial"/>
      <family val="2"/>
      <charset val="1"/>
    </font>
    <font>
      <sz val="10"/>
      <color theme="1"/>
      <name val="Arial"/>
      <family val="2"/>
    </font>
    <font>
      <b/>
      <sz val="10"/>
      <color theme="1"/>
      <name val="Arial"/>
      <family val="2"/>
    </font>
    <font>
      <sz val="11"/>
      <color theme="1"/>
      <name val="Calibri"/>
      <family val="2"/>
      <scheme val="minor"/>
    </font>
    <font>
      <sz val="9"/>
      <name val="Arial"/>
      <family val="2"/>
    </font>
    <font>
      <b/>
      <sz val="10"/>
      <name val="Cambria"/>
      <family val="2"/>
      <scheme val="major"/>
    </font>
    <font>
      <sz val="10"/>
      <name val="Cambria"/>
      <family val="2"/>
      <scheme val="major"/>
    </font>
    <font>
      <sz val="10"/>
      <color indexed="9"/>
      <name val="Cambria"/>
      <family val="2"/>
      <scheme val="major"/>
    </font>
    <font>
      <b/>
      <sz val="10"/>
      <color indexed="12"/>
      <name val="Cambria"/>
      <family val="2"/>
      <scheme val="major"/>
    </font>
    <font>
      <i/>
      <sz val="10"/>
      <name val="Cambria"/>
      <family val="2"/>
      <scheme val="major"/>
    </font>
    <font>
      <i/>
      <u/>
      <sz val="10"/>
      <name val="Cambria"/>
      <family val="2"/>
      <scheme val="major"/>
    </font>
    <font>
      <u/>
      <sz val="10"/>
      <name val="Cambria"/>
      <family val="2"/>
      <scheme val="major"/>
    </font>
    <font>
      <b/>
      <sz val="11"/>
      <color theme="1"/>
      <name val="Calibri"/>
      <family val="2"/>
      <scheme val="minor"/>
    </font>
    <font>
      <b/>
      <sz val="12"/>
      <name val="Arial"/>
      <family val="2"/>
    </font>
    <font>
      <sz val="11"/>
      <name val="Calibri"/>
      <family val="2"/>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auto="1"/>
      </left>
      <right style="thin">
        <color auto="1"/>
      </right>
      <top/>
      <bottom style="hair">
        <color auto="1"/>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auto="1"/>
      </left>
      <right style="thin">
        <color auto="1"/>
      </right>
      <top style="hair">
        <color auto="1"/>
      </top>
      <bottom/>
      <diagonal/>
    </border>
  </borders>
  <cellStyleXfs count="93">
    <xf numFmtId="0" fontId="0" fillId="0" borderId="0"/>
    <xf numFmtId="0" fontId="1"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10" fillId="3" borderId="0" applyNumberFormat="0" applyBorder="0" applyAlignment="0" applyProtection="0"/>
    <xf numFmtId="0" fontId="5" fillId="4" borderId="0" applyNumberFormat="0" applyBorder="0" applyAlignment="0" applyProtection="0"/>
    <xf numFmtId="0" fontId="6" fillId="20" borderId="1" applyNumberFormat="0" applyAlignment="0" applyProtection="0"/>
    <xf numFmtId="0" fontId="6" fillId="20" borderId="1" applyNumberFormat="0" applyAlignment="0" applyProtection="0"/>
    <xf numFmtId="0" fontId="7" fillId="21" borderId="2" applyNumberFormat="0" applyAlignment="0" applyProtection="0"/>
    <xf numFmtId="0" fontId="8" fillId="0" borderId="3" applyNumberFormat="0" applyFill="0" applyAlignment="0" applyProtection="0"/>
    <xf numFmtId="0" fontId="7" fillId="21" borderId="2" applyNumberFormat="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9" fillId="7" borderId="1" applyNumberFormat="0" applyAlignment="0" applyProtection="0"/>
    <xf numFmtId="0" fontId="3" fillId="0" borderId="0"/>
    <xf numFmtId="0" fontId="14" fillId="0" borderId="0" applyNumberFormat="0" applyFill="0" applyBorder="0" applyAlignment="0" applyProtection="0"/>
    <xf numFmtId="0" fontId="5" fillId="4"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9" fillId="7" borderId="1" applyNumberFormat="0" applyAlignment="0" applyProtection="0"/>
    <xf numFmtId="0" fontId="8" fillId="0" borderId="3" applyNumberFormat="0" applyFill="0" applyAlignment="0" applyProtection="0"/>
    <xf numFmtId="165" fontId="2" fillId="0" borderId="0" applyFont="0" applyFill="0" applyBorder="0" applyAlignment="0" applyProtection="0"/>
    <xf numFmtId="0" fontId="11" fillId="22" borderId="0" applyNumberFormat="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12" fillId="20" borderId="8" applyNumberFormat="0" applyAlignment="0" applyProtection="0"/>
    <xf numFmtId="9" fontId="2" fillId="0" borderId="0" applyFont="0" applyFill="0" applyBorder="0" applyAlignment="0" applyProtection="0"/>
    <xf numFmtId="0" fontId="12" fillId="20" borderId="8"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0" borderId="9" applyNumberFormat="0" applyFill="0" applyAlignment="0" applyProtection="0"/>
    <xf numFmtId="164" fontId="2" fillId="0" borderId="0" applyFont="0" applyFill="0" applyBorder="0" applyAlignment="0" applyProtection="0"/>
    <xf numFmtId="0" fontId="13" fillId="0" borderId="0" applyNumberFormat="0" applyFill="0" applyBorder="0" applyAlignment="0" applyProtection="0"/>
    <xf numFmtId="166" fontId="24" fillId="0" borderId="0"/>
    <xf numFmtId="0" fontId="28" fillId="0" borderId="0"/>
    <xf numFmtId="167" fontId="2" fillId="0" borderId="0" applyFont="0" applyFill="0" applyBorder="0" applyAlignment="0" applyProtection="0"/>
    <xf numFmtId="0" fontId="27" fillId="0" borderId="0"/>
    <xf numFmtId="0" fontId="1" fillId="0" borderId="0"/>
    <xf numFmtId="0" fontId="1" fillId="0" borderId="0"/>
    <xf numFmtId="0" fontId="1" fillId="0" borderId="0"/>
  </cellStyleXfs>
  <cellXfs count="146">
    <xf numFmtId="0" fontId="0" fillId="0" borderId="0" xfId="0"/>
    <xf numFmtId="0" fontId="20" fillId="0" borderId="11" xfId="1" applyFont="1" applyFill="1" applyBorder="1" applyAlignment="1" applyProtection="1">
      <alignment horizontal="center" vertical="center" wrapText="1"/>
    </xf>
    <xf numFmtId="0" fontId="20" fillId="0" borderId="11" xfId="1" applyFont="1" applyFill="1" applyBorder="1" applyAlignment="1" applyProtection="1">
      <alignment horizontal="center" vertical="center"/>
    </xf>
    <xf numFmtId="49" fontId="2" fillId="0" borderId="11" xfId="1" applyNumberFormat="1" applyFont="1" applyFill="1" applyBorder="1" applyAlignment="1" applyProtection="1">
      <alignment horizontal="center" vertical="center" wrapText="1"/>
      <protection locked="0"/>
    </xf>
    <xf numFmtId="0" fontId="2" fillId="0" borderId="11" xfId="1" applyNumberFormat="1" applyFont="1" applyFill="1" applyBorder="1" applyAlignment="1" applyProtection="1">
      <alignment vertical="center" wrapText="1"/>
      <protection locked="0"/>
    </xf>
    <xf numFmtId="0" fontId="2" fillId="0" borderId="11" xfId="1" applyNumberFormat="1" applyFont="1" applyFill="1" applyBorder="1" applyAlignment="1" applyProtection="1">
      <alignment horizontal="center" vertical="center" wrapText="1"/>
      <protection locked="0"/>
    </xf>
    <xf numFmtId="164" fontId="2" fillId="0" borderId="11" xfId="84" applyNumberFormat="1" applyFont="1" applyFill="1" applyBorder="1" applyAlignment="1" applyProtection="1">
      <alignment vertical="center" shrinkToFit="1"/>
    </xf>
    <xf numFmtId="164" fontId="2" fillId="0" borderId="11" xfId="84" applyFont="1" applyFill="1" applyBorder="1" applyAlignment="1" applyProtection="1">
      <alignment vertical="center" wrapText="1"/>
      <protection locked="0"/>
    </xf>
    <xf numFmtId="10" fontId="2" fillId="0" borderId="11" xfId="73" applyNumberFormat="1" applyFont="1" applyFill="1" applyBorder="1" applyAlignment="1" applyProtection="1">
      <alignment horizontal="center" vertical="center" wrapText="1"/>
      <protection locked="0"/>
    </xf>
    <xf numFmtId="164" fontId="2" fillId="0" borderId="11" xfId="84" applyNumberFormat="1" applyFont="1" applyFill="1" applyBorder="1" applyAlignment="1">
      <alignment vertical="center" shrinkToFit="1"/>
    </xf>
    <xf numFmtId="164" fontId="2" fillId="0" borderId="11" xfId="84" applyNumberFormat="1" applyFont="1" applyFill="1" applyBorder="1" applyAlignment="1">
      <alignment horizontal="center" vertical="center" shrinkToFit="1"/>
    </xf>
    <xf numFmtId="0" fontId="25" fillId="0" borderId="11" xfId="0" applyFont="1" applyBorder="1" applyAlignment="1">
      <alignment wrapText="1"/>
    </xf>
    <xf numFmtId="0" fontId="25" fillId="0" borderId="11" xfId="0" applyFont="1" applyBorder="1" applyAlignment="1">
      <alignment horizontal="center" vertical="center"/>
    </xf>
    <xf numFmtId="0" fontId="0" fillId="0" borderId="11" xfId="0" applyBorder="1" applyAlignment="1">
      <alignment horizontal="center" vertical="center"/>
    </xf>
    <xf numFmtId="2" fontId="25" fillId="0" borderId="11" xfId="0" applyNumberFormat="1" applyFont="1" applyBorder="1" applyAlignment="1">
      <alignment horizontal="center" vertical="center"/>
    </xf>
    <xf numFmtId="0" fontId="25" fillId="0" borderId="0" xfId="0" applyFont="1" applyBorder="1" applyAlignment="1">
      <alignment wrapText="1"/>
    </xf>
    <xf numFmtId="0" fontId="0" fillId="0" borderId="11" xfId="0" applyFill="1" applyBorder="1" applyAlignment="1">
      <alignment horizontal="center" vertical="center"/>
    </xf>
    <xf numFmtId="0" fontId="25" fillId="0" borderId="11" xfId="86" applyNumberFormat="1" applyFont="1" applyBorder="1" applyAlignment="1" applyProtection="1">
      <alignment horizontal="left" vertical="center" wrapText="1"/>
      <protection hidden="1"/>
    </xf>
    <xf numFmtId="164" fontId="2" fillId="0" borderId="11" xfId="84" applyFont="1" applyFill="1" applyBorder="1" applyAlignment="1" applyProtection="1">
      <alignment horizontal="center" vertical="center" wrapText="1"/>
      <protection locked="0"/>
    </xf>
    <xf numFmtId="164" fontId="2" fillId="0" borderId="11" xfId="84" applyFont="1" applyFill="1" applyBorder="1" applyAlignment="1" applyProtection="1">
      <alignment horizontal="center" vertical="center"/>
      <protection locked="0"/>
    </xf>
    <xf numFmtId="0" fontId="30" fillId="0" borderId="0" xfId="89" applyFont="1" applyAlignment="1">
      <alignment vertical="center"/>
    </xf>
    <xf numFmtId="0" fontId="30" fillId="0" borderId="13" xfId="89" applyFont="1" applyBorder="1" applyAlignment="1">
      <alignment horizontal="center" vertical="center"/>
    </xf>
    <xf numFmtId="10" fontId="30" fillId="24" borderId="13" xfId="89" applyNumberFormat="1" applyFont="1" applyFill="1" applyBorder="1" applyAlignment="1" applyProtection="1">
      <alignment horizontal="center" vertical="center"/>
      <protection locked="0"/>
    </xf>
    <xf numFmtId="10" fontId="30" fillId="0" borderId="13" xfId="89" applyNumberFormat="1" applyFont="1" applyBorder="1" applyAlignment="1">
      <alignment horizontal="center" vertical="center"/>
    </xf>
    <xf numFmtId="10" fontId="30" fillId="0" borderId="13" xfId="89" applyNumberFormat="1" applyFont="1" applyBorder="1" applyAlignment="1">
      <alignment horizontal="center" vertical="center" wrapText="1"/>
    </xf>
    <xf numFmtId="0" fontId="30" fillId="0" borderId="13" xfId="89" applyFont="1" applyBorder="1" applyAlignment="1">
      <alignment horizontal="center" vertical="center" wrapText="1"/>
    </xf>
    <xf numFmtId="0" fontId="31" fillId="0" borderId="0" xfId="89" applyFont="1" applyAlignment="1">
      <alignment horizontal="center" vertical="center" wrapText="1"/>
    </xf>
    <xf numFmtId="10" fontId="31" fillId="0" borderId="0" xfId="89" applyNumberFormat="1" applyFont="1" applyAlignment="1">
      <alignment horizontal="center" vertical="center"/>
    </xf>
    <xf numFmtId="0" fontId="30" fillId="0" borderId="0" xfId="89" applyFont="1" applyAlignment="1">
      <alignment horizontal="left" vertical="center"/>
    </xf>
    <xf numFmtId="0" fontId="30" fillId="0" borderId="0" xfId="89" applyFont="1" applyAlignment="1">
      <alignment horizontal="center" vertical="center"/>
    </xf>
    <xf numFmtId="0" fontId="35" fillId="0" borderId="0" xfId="89" applyFont="1" applyAlignment="1">
      <alignment horizontal="center" vertical="center"/>
    </xf>
    <xf numFmtId="164" fontId="0" fillId="0" borderId="0" xfId="0" applyNumberFormat="1"/>
    <xf numFmtId="0" fontId="2" fillId="0" borderId="17" xfId="0" applyFont="1" applyBorder="1" applyAlignment="1">
      <alignment horizontal="left" vertical="center" wrapText="1"/>
    </xf>
    <xf numFmtId="43" fontId="0" fillId="0" borderId="0" xfId="0" applyNumberFormat="1"/>
    <xf numFmtId="49" fontId="1" fillId="0" borderId="11" xfId="1" applyNumberFormat="1" applyFont="1" applyFill="1" applyBorder="1" applyAlignment="1" applyProtection="1">
      <alignment horizontal="center" vertical="center" wrapText="1"/>
      <protection locked="0"/>
    </xf>
    <xf numFmtId="0" fontId="1" fillId="0" borderId="11" xfId="1" applyNumberFormat="1" applyFont="1" applyFill="1" applyBorder="1" applyAlignment="1" applyProtection="1">
      <alignment horizontal="center" vertical="center" wrapText="1"/>
      <protection locked="0"/>
    </xf>
    <xf numFmtId="0" fontId="1" fillId="0" borderId="11" xfId="1" applyNumberFormat="1" applyFont="1" applyFill="1" applyBorder="1" applyAlignment="1" applyProtection="1">
      <alignment vertical="center" wrapText="1"/>
      <protection locked="0"/>
    </xf>
    <xf numFmtId="0" fontId="21" fillId="0" borderId="10" xfId="0" applyFont="1" applyBorder="1" applyAlignment="1">
      <alignment horizontal="center"/>
    </xf>
    <xf numFmtId="0" fontId="21" fillId="0" borderId="12" xfId="0" applyFont="1" applyBorder="1" applyAlignment="1">
      <alignment horizontal="center"/>
    </xf>
    <xf numFmtId="0" fontId="1" fillId="0" borderId="11" xfId="1" applyNumberFormat="1" applyFont="1" applyFill="1" applyBorder="1" applyAlignment="1">
      <alignment horizontal="center" vertical="center" wrapText="1" shrinkToFit="1"/>
    </xf>
    <xf numFmtId="0" fontId="2" fillId="0" borderId="11" xfId="1" applyNumberFormat="1" applyFont="1" applyFill="1" applyBorder="1" applyAlignment="1">
      <alignment horizontal="center" vertical="center" wrapText="1" shrinkToFit="1"/>
    </xf>
    <xf numFmtId="0" fontId="25" fillId="0" borderId="11" xfId="0" applyFont="1" applyBorder="1" applyAlignment="1">
      <alignment horizontal="left" vertical="center" wrapText="1"/>
    </xf>
    <xf numFmtId="168" fontId="20" fillId="25" borderId="11" xfId="84" applyNumberFormat="1" applyFont="1" applyFill="1" applyBorder="1" applyAlignment="1">
      <alignment horizontal="center" vertical="center" shrinkToFit="1"/>
    </xf>
    <xf numFmtId="0" fontId="20" fillId="27" borderId="11" xfId="1" applyNumberFormat="1" applyFont="1" applyFill="1" applyBorder="1" applyAlignment="1">
      <alignment horizontal="center" wrapText="1" shrinkToFit="1"/>
    </xf>
    <xf numFmtId="49" fontId="2" fillId="27" borderId="11" xfId="1" applyNumberFormat="1" applyFont="1" applyFill="1" applyBorder="1" applyAlignment="1" applyProtection="1">
      <alignment horizontal="center" vertical="center" wrapText="1"/>
      <protection locked="0"/>
    </xf>
    <xf numFmtId="0" fontId="20" fillId="27" borderId="11" xfId="1" applyNumberFormat="1" applyFont="1" applyFill="1" applyBorder="1" applyAlignment="1" applyProtection="1">
      <alignment vertical="center" wrapText="1"/>
      <protection locked="0"/>
    </xf>
    <xf numFmtId="0" fontId="2" fillId="27" borderId="11" xfId="1" applyNumberFormat="1" applyFont="1" applyFill="1" applyBorder="1" applyAlignment="1" applyProtection="1">
      <alignment horizontal="center" vertical="center" wrapText="1"/>
      <protection locked="0"/>
    </xf>
    <xf numFmtId="164" fontId="2" fillId="27" borderId="11" xfId="84" applyNumberFormat="1" applyFont="1" applyFill="1" applyBorder="1" applyAlignment="1" applyProtection="1">
      <alignment vertical="center" shrinkToFit="1"/>
    </xf>
    <xf numFmtId="164" fontId="2" fillId="27" borderId="11" xfId="84" applyFont="1" applyFill="1" applyBorder="1" applyAlignment="1" applyProtection="1">
      <alignment vertical="center" wrapText="1"/>
      <protection locked="0"/>
    </xf>
    <xf numFmtId="10" fontId="2" fillId="27" borderId="11" xfId="73" applyNumberFormat="1" applyFont="1" applyFill="1" applyBorder="1" applyAlignment="1" applyProtection="1">
      <alignment horizontal="center" vertical="center" wrapText="1"/>
      <protection locked="0"/>
    </xf>
    <xf numFmtId="164" fontId="2" fillId="27" borderId="11" xfId="84" applyNumberFormat="1" applyFont="1" applyFill="1" applyBorder="1" applyAlignment="1">
      <alignment vertical="center" shrinkToFit="1"/>
    </xf>
    <xf numFmtId="164" fontId="2" fillId="27" borderId="11" xfId="84" applyNumberFormat="1" applyFont="1" applyFill="1" applyBorder="1" applyAlignment="1">
      <alignment horizontal="center" vertical="center" shrinkToFit="1"/>
    </xf>
    <xf numFmtId="0" fontId="26" fillId="27" borderId="11" xfId="0" applyFont="1" applyFill="1" applyBorder="1" applyAlignment="1">
      <alignment horizontal="center"/>
    </xf>
    <xf numFmtId="0" fontId="25" fillId="27" borderId="11" xfId="0" applyFont="1" applyFill="1" applyBorder="1" applyAlignment="1">
      <alignment horizontal="center" vertical="center"/>
    </xf>
    <xf numFmtId="0" fontId="26" fillId="27" borderId="11" xfId="0" applyFont="1" applyFill="1" applyBorder="1" applyAlignment="1">
      <alignment wrapText="1"/>
    </xf>
    <xf numFmtId="2" fontId="25" fillId="27" borderId="11" xfId="0" applyNumberFormat="1" applyFont="1" applyFill="1" applyBorder="1" applyAlignment="1">
      <alignment horizontal="center" vertical="center"/>
    </xf>
    <xf numFmtId="0" fontId="20" fillId="27" borderId="11" xfId="1" applyNumberFormat="1" applyFont="1" applyFill="1" applyBorder="1" applyAlignment="1">
      <alignment horizontal="center" vertical="center" wrapText="1" shrinkToFit="1"/>
    </xf>
    <xf numFmtId="49" fontId="20" fillId="27" borderId="11" xfId="1" applyNumberFormat="1" applyFont="1" applyFill="1" applyBorder="1" applyAlignment="1" applyProtection="1">
      <alignment horizontal="center" vertical="center" wrapText="1"/>
      <protection locked="0"/>
    </xf>
    <xf numFmtId="0" fontId="20" fillId="27" borderId="11" xfId="1" applyNumberFormat="1" applyFont="1" applyFill="1" applyBorder="1" applyAlignment="1" applyProtection="1">
      <alignment horizontal="center" vertical="center" wrapText="1"/>
      <protection locked="0"/>
    </xf>
    <xf numFmtId="164" fontId="20" fillId="27" borderId="11" xfId="84" applyNumberFormat="1" applyFont="1" applyFill="1" applyBorder="1" applyAlignment="1" applyProtection="1">
      <alignment vertical="center" shrinkToFit="1"/>
    </xf>
    <xf numFmtId="164" fontId="20" fillId="27" borderId="11" xfId="84" applyFont="1" applyFill="1" applyBorder="1" applyAlignment="1" applyProtection="1">
      <alignment vertical="center" wrapText="1"/>
      <protection locked="0"/>
    </xf>
    <xf numFmtId="10" fontId="20" fillId="27" borderId="11" xfId="73" applyNumberFormat="1" applyFont="1" applyFill="1" applyBorder="1" applyAlignment="1" applyProtection="1">
      <alignment horizontal="center" vertical="center" wrapText="1"/>
      <protection locked="0"/>
    </xf>
    <xf numFmtId="164" fontId="20" fillId="27" borderId="11" xfId="84" applyNumberFormat="1" applyFont="1" applyFill="1" applyBorder="1" applyAlignment="1">
      <alignment vertical="center" shrinkToFit="1"/>
    </xf>
    <xf numFmtId="164" fontId="20" fillId="27" borderId="11" xfId="84" applyNumberFormat="1" applyFont="1" applyFill="1" applyBorder="1" applyAlignment="1">
      <alignment horizontal="center" vertical="center" shrinkToFit="1"/>
    </xf>
    <xf numFmtId="0" fontId="36" fillId="27" borderId="11" xfId="0" applyFont="1" applyFill="1" applyBorder="1" applyAlignment="1">
      <alignment horizontal="center" vertical="center"/>
    </xf>
    <xf numFmtId="0" fontId="26" fillId="27" borderId="11" xfId="0" applyFont="1" applyFill="1" applyBorder="1" applyAlignment="1">
      <alignment horizontal="center" vertical="center"/>
    </xf>
    <xf numFmtId="0" fontId="26" fillId="27" borderId="11" xfId="0" applyFont="1" applyFill="1" applyBorder="1"/>
    <xf numFmtId="17" fontId="26" fillId="26" borderId="11" xfId="0" applyNumberFormat="1" applyFont="1" applyFill="1" applyBorder="1" applyAlignment="1">
      <alignment horizontal="center"/>
    </xf>
    <xf numFmtId="0" fontId="21" fillId="26" borderId="11" xfId="0" applyFont="1" applyFill="1" applyBorder="1" applyAlignment="1">
      <alignment horizontal="center"/>
    </xf>
    <xf numFmtId="164" fontId="21" fillId="26" borderId="11" xfId="0" applyNumberFormat="1" applyFont="1" applyFill="1" applyBorder="1" applyAlignment="1">
      <alignment horizontal="center"/>
    </xf>
    <xf numFmtId="0" fontId="20" fillId="29" borderId="25" xfId="91" applyFont="1" applyFill="1" applyBorder="1" applyAlignment="1">
      <alignment horizontal="center" vertical="center"/>
    </xf>
    <xf numFmtId="0" fontId="20" fillId="29" borderId="26" xfId="90" applyFont="1" applyFill="1" applyBorder="1" applyAlignment="1">
      <alignment vertical="center" wrapText="1"/>
    </xf>
    <xf numFmtId="0" fontId="20" fillId="29" borderId="27" xfId="90" applyFont="1" applyFill="1" applyBorder="1" applyAlignment="1">
      <alignment vertical="center" wrapText="1"/>
    </xf>
    <xf numFmtId="0" fontId="20" fillId="29" borderId="28" xfId="90" applyFont="1" applyFill="1" applyBorder="1" applyAlignment="1">
      <alignment vertical="center" wrapText="1"/>
    </xf>
    <xf numFmtId="0" fontId="20" fillId="29" borderId="29" xfId="90" applyFont="1" applyFill="1" applyBorder="1" applyAlignment="1">
      <alignment horizontal="center" vertical="center" wrapText="1"/>
    </xf>
    <xf numFmtId="0" fontId="20" fillId="0" borderId="30" xfId="90" applyFont="1" applyFill="1" applyBorder="1" applyAlignment="1">
      <alignment horizontal="center" vertical="center" wrapText="1"/>
    </xf>
    <xf numFmtId="0" fontId="20" fillId="28" borderId="11" xfId="0" applyFont="1" applyFill="1" applyBorder="1" applyAlignment="1">
      <alignment horizontal="center" vertical="center"/>
    </xf>
    <xf numFmtId="0" fontId="20" fillId="28" borderId="11" xfId="0" applyFont="1" applyFill="1" applyBorder="1" applyAlignment="1">
      <alignment horizontal="center" vertical="center" wrapText="1"/>
    </xf>
    <xf numFmtId="4" fontId="20" fillId="28" borderId="31" xfId="0" applyNumberFormat="1" applyFont="1" applyFill="1" applyBorder="1" applyAlignment="1">
      <alignment horizontal="center" vertical="center" wrapText="1"/>
    </xf>
    <xf numFmtId="0" fontId="1" fillId="0" borderId="11" xfId="0" applyFont="1" applyFill="1" applyBorder="1" applyAlignment="1">
      <alignment horizontal="left" vertical="top" wrapText="1"/>
    </xf>
    <xf numFmtId="0" fontId="1" fillId="0" borderId="11" xfId="0" applyFont="1" applyFill="1" applyBorder="1" applyAlignment="1">
      <alignment horizontal="center" vertical="center" wrapText="1"/>
    </xf>
    <xf numFmtId="169" fontId="1" fillId="0" borderId="11" xfId="0" applyNumberFormat="1" applyFont="1" applyFill="1" applyBorder="1" applyAlignment="1">
      <alignment horizontal="right" vertical="center" wrapText="1"/>
    </xf>
    <xf numFmtId="170" fontId="1" fillId="0" borderId="11" xfId="0" applyNumberFormat="1" applyFont="1" applyFill="1" applyBorder="1" applyAlignment="1">
      <alignment horizontal="center" vertical="center" wrapText="1"/>
    </xf>
    <xf numFmtId="169" fontId="1" fillId="0" borderId="11" xfId="0" applyNumberFormat="1" applyFont="1" applyFill="1" applyBorder="1" applyAlignment="1">
      <alignment horizontal="center" vertical="center" wrapText="1"/>
    </xf>
    <xf numFmtId="169" fontId="0" fillId="0" borderId="0" xfId="0" applyNumberFormat="1"/>
    <xf numFmtId="0" fontId="25" fillId="0" borderId="11" xfId="1" applyNumberFormat="1" applyFont="1" applyFill="1" applyBorder="1" applyAlignment="1">
      <alignment horizontal="center" vertical="center" wrapText="1" shrinkToFit="1"/>
    </xf>
    <xf numFmtId="49" fontId="25" fillId="0" borderId="11" xfId="1" applyNumberFormat="1" applyFont="1" applyFill="1" applyBorder="1" applyAlignment="1" applyProtection="1">
      <alignment horizontal="center" vertical="center" wrapText="1"/>
      <protection locked="0"/>
    </xf>
    <xf numFmtId="0" fontId="25" fillId="0" borderId="11" xfId="1" applyNumberFormat="1" applyFont="1" applyFill="1" applyBorder="1" applyAlignment="1" applyProtection="1">
      <alignment horizontal="center" vertical="center" wrapText="1"/>
      <protection locked="0"/>
    </xf>
    <xf numFmtId="164" fontId="25" fillId="0" borderId="11" xfId="84" applyNumberFormat="1" applyFont="1" applyFill="1" applyBorder="1" applyAlignment="1" applyProtection="1">
      <alignment vertical="center" shrinkToFit="1"/>
    </xf>
    <xf numFmtId="164" fontId="25" fillId="0" borderId="11" xfId="84" applyFont="1" applyFill="1" applyBorder="1" applyAlignment="1" applyProtection="1">
      <alignment horizontal="center" vertical="center"/>
      <protection locked="0"/>
    </xf>
    <xf numFmtId="10" fontId="25" fillId="0" borderId="11" xfId="73" applyNumberFormat="1" applyFont="1" applyFill="1" applyBorder="1" applyAlignment="1" applyProtection="1">
      <alignment horizontal="center" vertical="center" wrapText="1"/>
      <protection locked="0"/>
    </xf>
    <xf numFmtId="164" fontId="25" fillId="0" borderId="11" xfId="84" applyNumberFormat="1" applyFont="1" applyFill="1" applyBorder="1" applyAlignment="1">
      <alignment vertical="center" shrinkToFit="1"/>
    </xf>
    <xf numFmtId="164" fontId="25" fillId="0" borderId="11" xfId="84" applyNumberFormat="1" applyFont="1" applyFill="1" applyBorder="1" applyAlignment="1">
      <alignment horizontal="center" vertical="center" shrinkToFit="1"/>
    </xf>
    <xf numFmtId="0" fontId="2" fillId="0" borderId="34" xfId="0" applyFont="1" applyBorder="1" applyAlignment="1">
      <alignment horizontal="left" vertical="center" wrapText="1"/>
    </xf>
    <xf numFmtId="0" fontId="0" fillId="0" borderId="11" xfId="0" applyBorder="1" applyAlignment="1">
      <alignment wrapText="1"/>
    </xf>
    <xf numFmtId="168" fontId="0" fillId="0" borderId="11" xfId="0" applyNumberFormat="1" applyBorder="1" applyAlignment="1">
      <alignment horizontal="center" vertical="center"/>
    </xf>
    <xf numFmtId="0" fontId="0" fillId="0" borderId="11" xfId="0" applyBorder="1" applyAlignment="1">
      <alignment horizontal="center"/>
    </xf>
    <xf numFmtId="0" fontId="0" fillId="0" borderId="11" xfId="0" applyBorder="1"/>
    <xf numFmtId="0" fontId="1" fillId="0" borderId="11" xfId="0" applyNumberFormat="1" applyFont="1" applyFill="1" applyBorder="1" applyAlignment="1">
      <alignment horizontal="center" vertical="center"/>
    </xf>
    <xf numFmtId="2" fontId="25" fillId="0" borderId="11" xfId="0" applyNumberFormat="1" applyFont="1" applyFill="1" applyBorder="1" applyAlignment="1">
      <alignment horizontal="center" vertical="center"/>
    </xf>
    <xf numFmtId="2" fontId="1" fillId="0" borderId="11" xfId="92" applyNumberFormat="1" applyFont="1" applyFill="1" applyBorder="1" applyAlignment="1">
      <alignment horizontal="center" vertical="center" wrapText="1"/>
    </xf>
    <xf numFmtId="168" fontId="0" fillId="0" borderId="11" xfId="0" applyNumberFormat="1" applyFill="1" applyBorder="1" applyAlignment="1">
      <alignment horizontal="center" vertical="center"/>
    </xf>
    <xf numFmtId="0" fontId="38" fillId="0" borderId="11" xfId="92" applyFont="1" applyFill="1" applyBorder="1" applyAlignment="1">
      <alignment horizontal="center" vertical="center" wrapText="1"/>
    </xf>
    <xf numFmtId="2" fontId="0" fillId="0" borderId="11" xfId="0" applyNumberFormat="1" applyBorder="1" applyAlignment="1">
      <alignment horizontal="center" vertical="center"/>
    </xf>
    <xf numFmtId="2" fontId="0" fillId="0" borderId="11" xfId="0" applyNumberFormat="1" applyBorder="1" applyAlignment="1">
      <alignment horizontal="center"/>
    </xf>
    <xf numFmtId="168" fontId="25" fillId="0" borderId="11" xfId="0" applyNumberFormat="1" applyFont="1" applyFill="1" applyBorder="1" applyAlignment="1">
      <alignment horizontal="center" vertical="center"/>
    </xf>
    <xf numFmtId="169" fontId="20" fillId="29" borderId="33" xfId="91" applyNumberFormat="1" applyFont="1" applyFill="1" applyBorder="1" applyAlignment="1">
      <alignment horizontal="center" vertical="center"/>
    </xf>
    <xf numFmtId="0" fontId="20" fillId="29" borderId="33" xfId="91" applyFont="1" applyFill="1" applyBorder="1" applyAlignment="1">
      <alignment horizontal="center" vertical="center"/>
    </xf>
    <xf numFmtId="169" fontId="20" fillId="29" borderId="25" xfId="91" applyNumberFormat="1" applyFont="1" applyFill="1" applyBorder="1" applyAlignment="1">
      <alignment horizontal="center" vertical="center"/>
    </xf>
    <xf numFmtId="0" fontId="20" fillId="25" borderId="18" xfId="1" applyNumberFormat="1" applyFont="1" applyFill="1" applyBorder="1" applyAlignment="1">
      <alignment horizontal="left" vertical="center" wrapText="1" shrinkToFit="1"/>
    </xf>
    <xf numFmtId="0" fontId="20" fillId="25" borderId="10" xfId="1" applyNumberFormat="1" applyFont="1" applyFill="1" applyBorder="1" applyAlignment="1">
      <alignment horizontal="left" vertical="center" wrapText="1" shrinkToFit="1"/>
    </xf>
    <xf numFmtId="0" fontId="20" fillId="25" borderId="12" xfId="1" applyNumberFormat="1" applyFont="1" applyFill="1" applyBorder="1" applyAlignment="1">
      <alignment horizontal="left" vertical="center" wrapText="1" shrinkToFit="1"/>
    </xf>
    <xf numFmtId="0" fontId="22" fillId="0" borderId="11" xfId="0" applyFont="1" applyBorder="1" applyAlignment="1">
      <alignment horizontal="center"/>
    </xf>
    <xf numFmtId="0" fontId="23" fillId="0" borderId="10" xfId="0" applyFont="1" applyBorder="1" applyAlignment="1">
      <alignment horizontal="center"/>
    </xf>
    <xf numFmtId="0" fontId="23" fillId="0" borderId="12" xfId="0" applyFont="1" applyBorder="1" applyAlignment="1">
      <alignment horizontal="center"/>
    </xf>
    <xf numFmtId="0" fontId="21" fillId="0" borderId="10" xfId="0" applyFont="1" applyBorder="1" applyAlignment="1">
      <alignment horizontal="center"/>
    </xf>
    <xf numFmtId="0" fontId="21" fillId="0" borderId="12" xfId="0" applyFont="1" applyBorder="1" applyAlignment="1">
      <alignment horizontal="center"/>
    </xf>
    <xf numFmtId="0" fontId="26" fillId="26" borderId="11" xfId="0" applyFont="1" applyFill="1" applyBorder="1" applyAlignment="1">
      <alignment horizontal="center"/>
    </xf>
    <xf numFmtId="0" fontId="29" fillId="0" borderId="13" xfId="87" applyFont="1" applyBorder="1" applyAlignment="1">
      <alignment horizontal="left" vertical="center"/>
    </xf>
    <xf numFmtId="0" fontId="29" fillId="0" borderId="13" xfId="87" applyFont="1" applyBorder="1" applyAlignment="1">
      <alignment horizontal="center" vertical="center"/>
    </xf>
    <xf numFmtId="167" fontId="30" fillId="24" borderId="13" xfId="88" applyFont="1" applyFill="1" applyBorder="1" applyAlignment="1" applyProtection="1">
      <alignment horizontal="left" vertical="center"/>
      <protection locked="0"/>
    </xf>
    <xf numFmtId="0" fontId="30" fillId="0" borderId="13" xfId="89" applyFont="1" applyBorder="1" applyAlignment="1">
      <alignment horizontal="center" vertical="center" wrapText="1"/>
    </xf>
    <xf numFmtId="0" fontId="30" fillId="0" borderId="14" xfId="89" applyFont="1" applyBorder="1" applyAlignment="1">
      <alignment horizontal="left" vertical="center" wrapText="1"/>
    </xf>
    <xf numFmtId="0" fontId="30" fillId="0" borderId="15" xfId="89" applyFont="1" applyBorder="1" applyAlignment="1">
      <alignment horizontal="left" vertical="center" wrapText="1"/>
    </xf>
    <xf numFmtId="0" fontId="30" fillId="0" borderId="16" xfId="89" applyFont="1" applyBorder="1" applyAlignment="1">
      <alignment horizontal="left" vertical="center" wrapText="1"/>
    </xf>
    <xf numFmtId="10" fontId="30" fillId="24" borderId="13" xfId="89" applyNumberFormat="1" applyFont="1" applyFill="1" applyBorder="1" applyAlignment="1" applyProtection="1">
      <alignment horizontal="center" vertical="center"/>
      <protection locked="0"/>
    </xf>
    <xf numFmtId="0" fontId="30" fillId="0" borderId="13" xfId="89" applyFont="1" applyBorder="1" applyAlignment="1">
      <alignment horizontal="left" vertical="center"/>
    </xf>
    <xf numFmtId="0" fontId="29" fillId="24" borderId="13" xfId="89" applyFont="1" applyFill="1" applyBorder="1" applyAlignment="1">
      <alignment horizontal="center" vertical="center"/>
    </xf>
    <xf numFmtId="4" fontId="29" fillId="24" borderId="13" xfId="89" applyNumberFormat="1" applyFont="1" applyFill="1" applyBorder="1" applyAlignment="1">
      <alignment horizontal="center" vertical="center" wrapText="1"/>
    </xf>
    <xf numFmtId="0" fontId="30" fillId="0" borderId="13" xfId="89" applyFont="1" applyBorder="1" applyAlignment="1">
      <alignment horizontal="left" vertical="center" wrapText="1"/>
    </xf>
    <xf numFmtId="0" fontId="33" fillId="0" borderId="0" xfId="0" applyFont="1" applyAlignment="1">
      <alignment horizontal="right" vertical="center"/>
    </xf>
    <xf numFmtId="0" fontId="34" fillId="0" borderId="0" xfId="0" applyFont="1" applyAlignment="1">
      <alignment horizontal="center" vertical="center"/>
    </xf>
    <xf numFmtId="0" fontId="33" fillId="0" borderId="0" xfId="0" quotePrefix="1" applyFont="1" applyAlignment="1">
      <alignment horizontal="left" vertical="center"/>
    </xf>
    <xf numFmtId="0" fontId="33" fillId="0" borderId="0" xfId="0" applyFont="1" applyAlignment="1">
      <alignment horizontal="left" vertical="center"/>
    </xf>
    <xf numFmtId="0" fontId="33" fillId="0" borderId="0" xfId="0" applyFont="1" applyAlignment="1">
      <alignment horizontal="center" vertical="center"/>
    </xf>
    <xf numFmtId="0" fontId="31" fillId="0" borderId="0" xfId="89" applyFont="1" applyAlignment="1">
      <alignment horizontal="left" vertical="center" wrapText="1"/>
    </xf>
    <xf numFmtId="2" fontId="32" fillId="0" borderId="0" xfId="89" applyNumberFormat="1" applyFont="1" applyAlignment="1">
      <alignment horizontal="center" vertical="center"/>
    </xf>
    <xf numFmtId="0" fontId="30" fillId="0" borderId="0" xfId="89" applyFont="1" applyAlignment="1">
      <alignment horizontal="left" vertical="center"/>
    </xf>
    <xf numFmtId="0" fontId="37" fillId="0" borderId="19" xfId="90" applyFont="1" applyFill="1" applyBorder="1" applyAlignment="1">
      <alignment horizontal="center" vertical="center" wrapText="1"/>
    </xf>
    <xf numFmtId="0" fontId="37" fillId="0" borderId="20" xfId="90" applyFont="1" applyFill="1" applyBorder="1" applyAlignment="1">
      <alignment horizontal="center" vertical="center" wrapText="1"/>
    </xf>
    <xf numFmtId="0" fontId="37" fillId="0" borderId="21" xfId="90" applyFont="1" applyFill="1" applyBorder="1" applyAlignment="1">
      <alignment horizontal="center" vertical="center" wrapText="1"/>
    </xf>
    <xf numFmtId="0" fontId="37" fillId="0" borderId="22" xfId="90" applyFont="1" applyFill="1" applyBorder="1" applyAlignment="1">
      <alignment horizontal="center" vertical="center" wrapText="1"/>
    </xf>
    <xf numFmtId="0" fontId="37" fillId="0" borderId="23" xfId="90" applyFont="1" applyFill="1" applyBorder="1" applyAlignment="1">
      <alignment horizontal="center" vertical="center" wrapText="1"/>
    </xf>
    <xf numFmtId="0" fontId="37" fillId="0" borderId="24" xfId="90" applyFont="1" applyFill="1" applyBorder="1" applyAlignment="1">
      <alignment horizontal="center" vertical="center" wrapText="1"/>
    </xf>
    <xf numFmtId="0" fontId="1" fillId="0" borderId="0" xfId="90" applyNumberFormat="1" applyFont="1" applyFill="1" applyBorder="1" applyAlignment="1">
      <alignment horizontal="left" wrapText="1"/>
    </xf>
    <xf numFmtId="0" fontId="1" fillId="0" borderId="32" xfId="90" applyNumberFormat="1" applyFont="1" applyFill="1" applyBorder="1" applyAlignment="1">
      <alignment horizontal="left" wrapText="1"/>
    </xf>
  </cellXfs>
  <cellStyles count="93">
    <cellStyle name="20% - Accent1" xfId="2"/>
    <cellStyle name="20% - Accent2" xfId="3"/>
    <cellStyle name="20% - Accent3" xfId="4"/>
    <cellStyle name="20% - Accent4" xfId="5"/>
    <cellStyle name="20% - Accent5" xfId="6"/>
    <cellStyle name="20% - Accent6" xfId="7"/>
    <cellStyle name="20% - Ênfase1 2" xfId="8"/>
    <cellStyle name="20% - Ênfase2 2" xfId="9"/>
    <cellStyle name="20% - Ênfase3 2" xfId="10"/>
    <cellStyle name="20% - Ênfase4 2" xfId="11"/>
    <cellStyle name="20% - Ênfase5 2" xfId="12"/>
    <cellStyle name="20% - Ênfase6 2" xfId="13"/>
    <cellStyle name="40% - Accent1" xfId="14"/>
    <cellStyle name="40% - Accent2" xfId="15"/>
    <cellStyle name="40% - Accent3" xfId="16"/>
    <cellStyle name="40% - Accent4" xfId="17"/>
    <cellStyle name="40% - Accent5" xfId="18"/>
    <cellStyle name="40% - Accent6" xfId="19"/>
    <cellStyle name="40% - Ênfase1 2" xfId="20"/>
    <cellStyle name="40% - Ênfase2 2" xfId="21"/>
    <cellStyle name="40% - Ênfase3 2" xfId="22"/>
    <cellStyle name="40% - Ênfase4 2" xfId="23"/>
    <cellStyle name="40% - Ênfase5 2" xfId="24"/>
    <cellStyle name="40% - Ênfase6 2" xfId="25"/>
    <cellStyle name="60% - Accent1" xfId="26"/>
    <cellStyle name="60% - Accent2" xfId="27"/>
    <cellStyle name="60% - Accent3" xfId="28"/>
    <cellStyle name="60% - Accent4" xfId="29"/>
    <cellStyle name="60% - Accent5" xfId="30"/>
    <cellStyle name="60% - Accent6" xfId="31"/>
    <cellStyle name="60% - Ênfase1 2" xfId="32"/>
    <cellStyle name="60% - Ênfase2 2" xfId="33"/>
    <cellStyle name="60% - Ênfase3 2" xfId="34"/>
    <cellStyle name="60% - Ênfase4 2" xfId="35"/>
    <cellStyle name="60% - Ênfase5 2" xfId="36"/>
    <cellStyle name="60% - Ênfase6 2" xfId="37"/>
    <cellStyle name="Accent1" xfId="38"/>
    <cellStyle name="Accent2" xfId="39"/>
    <cellStyle name="Accent3" xfId="40"/>
    <cellStyle name="Accent4" xfId="41"/>
    <cellStyle name="Accent5" xfId="42"/>
    <cellStyle name="Accent6" xfId="43"/>
    <cellStyle name="Bad" xfId="44"/>
    <cellStyle name="Bom 2" xfId="45"/>
    <cellStyle name="Calculation" xfId="46"/>
    <cellStyle name="Cálculo 2" xfId="47"/>
    <cellStyle name="Célula de Verificação 2" xfId="48"/>
    <cellStyle name="Célula Vinculada 2" xfId="49"/>
    <cellStyle name="Check Cell" xfId="50"/>
    <cellStyle name="Ênfase1 2" xfId="51"/>
    <cellStyle name="Ênfase2 2" xfId="52"/>
    <cellStyle name="Ênfase3 2" xfId="53"/>
    <cellStyle name="Ênfase4 2" xfId="54"/>
    <cellStyle name="Ênfase5 2" xfId="55"/>
    <cellStyle name="Ênfase6 2" xfId="56"/>
    <cellStyle name="Entrada 2" xfId="57"/>
    <cellStyle name="Excel Built-in Normal" xfId="58"/>
    <cellStyle name="Explanatory Text" xfId="59"/>
    <cellStyle name="Good" xfId="60"/>
    <cellStyle name="Heading 1" xfId="61"/>
    <cellStyle name="Heading 2" xfId="62"/>
    <cellStyle name="Heading 3" xfId="63"/>
    <cellStyle name="Heading 4" xfId="64"/>
    <cellStyle name="Input" xfId="65"/>
    <cellStyle name="Linked Cell" xfId="66"/>
    <cellStyle name="Moeda 2" xfId="67"/>
    <cellStyle name="Moeda_Composicao BDI v2.1" xfId="88"/>
    <cellStyle name="Neutral" xfId="68"/>
    <cellStyle name="Normal" xfId="0" builtinId="0"/>
    <cellStyle name="Normal 2" xfId="69"/>
    <cellStyle name="Normal 2 2" xfId="89"/>
    <cellStyle name="Normal 2 2 10" xfId="90"/>
    <cellStyle name="Normal 2 2 3" xfId="91"/>
    <cellStyle name="Normal 3" xfId="1"/>
    <cellStyle name="Normal 6" xfId="92"/>
    <cellStyle name="Normal_FICHA DE VERIFICAÇÃO PRELIMINAR - Plano R" xfId="87"/>
    <cellStyle name="Nota 2" xfId="70"/>
    <cellStyle name="Note" xfId="71"/>
    <cellStyle name="Output" xfId="72"/>
    <cellStyle name="Porcentagem 2" xfId="73"/>
    <cellStyle name="Saída 2" xfId="74"/>
    <cellStyle name="TableStyleLight1" xfId="86"/>
    <cellStyle name="Texto de Aviso 2" xfId="75"/>
    <cellStyle name="Texto Explicativo 2" xfId="76"/>
    <cellStyle name="Title" xfId="77"/>
    <cellStyle name="Título 1 2" xfId="79"/>
    <cellStyle name="Título 2 2" xfId="80"/>
    <cellStyle name="Título 3 2" xfId="81"/>
    <cellStyle name="Título 4 2" xfId="82"/>
    <cellStyle name="Título 5" xfId="78"/>
    <cellStyle name="Total 2" xfId="83"/>
    <cellStyle name="Vírgula 2" xfId="84"/>
    <cellStyle name="Warning Text" xfId="85"/>
  </cellStyles>
  <dxfs count="5">
    <dxf>
      <border>
        <left style="thin">
          <color indexed="64"/>
        </left>
        <right style="thin">
          <color indexed="64"/>
        </right>
        <top style="thin">
          <color indexed="64"/>
        </top>
        <bottom style="thin">
          <color indexed="64"/>
        </bottom>
      </border>
    </dxf>
    <dxf>
      <font>
        <b/>
        <i val="0"/>
        <color theme="1"/>
      </font>
      <fill>
        <patternFill>
          <bgColor theme="0" tint="-0.14996795556505021"/>
        </patternFill>
      </fill>
      <border>
        <left style="thin">
          <color indexed="64"/>
        </left>
        <right style="thin">
          <color indexed="64"/>
        </right>
        <top style="thin">
          <color indexed="64"/>
        </top>
        <bottom style="thin">
          <color indexed="64"/>
        </bottom>
      </border>
    </dxf>
    <dxf>
      <font>
        <color theme="0"/>
      </font>
      <fill>
        <patternFill patternType="none">
          <bgColor indexed="65"/>
        </patternFill>
      </fill>
    </dxf>
    <dxf>
      <font>
        <b/>
        <i val="0"/>
      </font>
      <fill>
        <patternFill>
          <bgColor theme="0" tint="-0.14996795556505021"/>
        </patternFill>
      </fill>
    </dxf>
    <dxf>
      <font>
        <b/>
        <i val="0"/>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zoomScale="90" zoomScaleNormal="90" workbookViewId="0">
      <selection activeCell="A3" sqref="A3:K3"/>
    </sheetView>
  </sheetViews>
  <sheetFormatPr defaultRowHeight="15" x14ac:dyDescent="0.25"/>
  <cols>
    <col min="2" max="2" width="14.140625" customWidth="1"/>
    <col min="3" max="3" width="12.5703125" customWidth="1"/>
    <col min="4" max="4" width="54.42578125" customWidth="1"/>
    <col min="6" max="6" width="11.7109375" customWidth="1"/>
    <col min="7" max="8" width="17.42578125" customWidth="1"/>
    <col min="10" max="10" width="16" customWidth="1"/>
    <col min="11" max="11" width="16.140625" customWidth="1"/>
    <col min="13" max="13" width="11.140625" bestFit="1" customWidth="1"/>
  </cols>
  <sheetData>
    <row r="1" spans="1:13" ht="23.25" customHeight="1" x14ac:dyDescent="0.35">
      <c r="A1" s="112" t="s">
        <v>16</v>
      </c>
      <c r="B1" s="112"/>
      <c r="C1" s="112"/>
      <c r="D1" s="112"/>
      <c r="E1" s="112"/>
      <c r="F1" s="112"/>
      <c r="G1" s="112"/>
      <c r="H1" s="112"/>
      <c r="I1" s="112"/>
      <c r="J1" s="112"/>
      <c r="K1" s="112"/>
    </row>
    <row r="2" spans="1:13" ht="15.75" customHeight="1" x14ac:dyDescent="0.25">
      <c r="A2" s="113" t="s">
        <v>169</v>
      </c>
      <c r="B2" s="113"/>
      <c r="C2" s="113"/>
      <c r="D2" s="113"/>
      <c r="E2" s="113"/>
      <c r="F2" s="113"/>
      <c r="G2" s="113"/>
      <c r="H2" s="113"/>
      <c r="I2" s="113"/>
      <c r="J2" s="113"/>
      <c r="K2" s="114"/>
    </row>
    <row r="3" spans="1:13" ht="18" customHeight="1" x14ac:dyDescent="0.25">
      <c r="A3" s="115" t="s">
        <v>17</v>
      </c>
      <c r="B3" s="115"/>
      <c r="C3" s="115"/>
      <c r="D3" s="115"/>
      <c r="E3" s="115"/>
      <c r="F3" s="115"/>
      <c r="G3" s="115"/>
      <c r="H3" s="115"/>
      <c r="I3" s="115"/>
      <c r="J3" s="115"/>
      <c r="K3" s="116"/>
    </row>
    <row r="4" spans="1:13" ht="18" customHeight="1" x14ac:dyDescent="0.25">
      <c r="A4" s="37"/>
      <c r="B4" s="37"/>
      <c r="C4" s="37"/>
      <c r="D4" s="37"/>
      <c r="E4" s="37"/>
      <c r="F4" s="37"/>
      <c r="G4" s="117" t="s">
        <v>108</v>
      </c>
      <c r="H4" s="117"/>
      <c r="I4" s="117"/>
      <c r="J4" s="67">
        <v>43800</v>
      </c>
      <c r="K4" s="38"/>
    </row>
    <row r="5" spans="1:13" ht="25.5" x14ac:dyDescent="0.25">
      <c r="A5" s="1" t="s">
        <v>0</v>
      </c>
      <c r="B5" s="1" t="s">
        <v>1</v>
      </c>
      <c r="C5" s="1" t="s">
        <v>2</v>
      </c>
      <c r="D5" s="1" t="s">
        <v>3</v>
      </c>
      <c r="E5" s="2" t="s">
        <v>4</v>
      </c>
      <c r="F5" s="1" t="s">
        <v>5</v>
      </c>
      <c r="G5" s="1" t="s">
        <v>162</v>
      </c>
      <c r="H5" s="1" t="s">
        <v>6</v>
      </c>
      <c r="I5" s="1" t="s">
        <v>7</v>
      </c>
      <c r="J5" s="1" t="s">
        <v>8</v>
      </c>
      <c r="K5" s="1" t="s">
        <v>9</v>
      </c>
    </row>
    <row r="6" spans="1:13" ht="19.5" customHeight="1" x14ac:dyDescent="0.25">
      <c r="A6" s="43" t="s">
        <v>11</v>
      </c>
      <c r="B6" s="44"/>
      <c r="C6" s="44"/>
      <c r="D6" s="45" t="s">
        <v>55</v>
      </c>
      <c r="E6" s="46" t="s">
        <v>10</v>
      </c>
      <c r="F6" s="47"/>
      <c r="G6" s="48"/>
      <c r="H6" s="48"/>
      <c r="I6" s="49"/>
      <c r="J6" s="50"/>
      <c r="K6" s="51"/>
    </row>
    <row r="7" spans="1:13" ht="19.5" customHeight="1" x14ac:dyDescent="0.25">
      <c r="A7" s="39" t="s">
        <v>13</v>
      </c>
      <c r="B7" s="3" t="s">
        <v>12</v>
      </c>
      <c r="C7" s="3" t="s">
        <v>19</v>
      </c>
      <c r="D7" s="4" t="s">
        <v>44</v>
      </c>
      <c r="E7" s="5" t="s">
        <v>47</v>
      </c>
      <c r="F7" s="6">
        <v>2.88</v>
      </c>
      <c r="G7" s="18">
        <v>375.71</v>
      </c>
      <c r="H7" s="18">
        <v>375.71</v>
      </c>
      <c r="I7" s="8">
        <v>0.22409999999999999</v>
      </c>
      <c r="J7" s="9">
        <v>459.91</v>
      </c>
      <c r="K7" s="10">
        <v>1324.54</v>
      </c>
    </row>
    <row r="8" spans="1:13" ht="42" customHeight="1" x14ac:dyDescent="0.25">
      <c r="A8" s="39" t="s">
        <v>14</v>
      </c>
      <c r="B8" s="3" t="s">
        <v>12</v>
      </c>
      <c r="C8" s="3" t="s">
        <v>18</v>
      </c>
      <c r="D8" s="4" t="s">
        <v>45</v>
      </c>
      <c r="E8" s="5" t="s">
        <v>46</v>
      </c>
      <c r="F8" s="6">
        <v>110</v>
      </c>
      <c r="G8" s="18">
        <v>37.619999999999997</v>
      </c>
      <c r="H8" s="18">
        <v>37.619999999999997</v>
      </c>
      <c r="I8" s="8">
        <v>0.22409999999999999</v>
      </c>
      <c r="J8" s="9">
        <v>46.05</v>
      </c>
      <c r="K8" s="10">
        <v>5065.5</v>
      </c>
    </row>
    <row r="9" spans="1:13" ht="20.25" customHeight="1" x14ac:dyDescent="0.25">
      <c r="A9" s="40" t="s">
        <v>15</v>
      </c>
      <c r="B9" s="3" t="s">
        <v>12</v>
      </c>
      <c r="C9" s="3" t="s">
        <v>41</v>
      </c>
      <c r="D9" s="17" t="s">
        <v>42</v>
      </c>
      <c r="E9" s="5" t="s">
        <v>47</v>
      </c>
      <c r="F9" s="6">
        <v>700</v>
      </c>
      <c r="G9" s="19">
        <v>1.32</v>
      </c>
      <c r="H9" s="19">
        <v>1.32</v>
      </c>
      <c r="I9" s="8">
        <v>0.22409999999999999</v>
      </c>
      <c r="J9" s="9">
        <v>1.62</v>
      </c>
      <c r="K9" s="10">
        <v>1134</v>
      </c>
    </row>
    <row r="10" spans="1:13" ht="26.25" customHeight="1" x14ac:dyDescent="0.25">
      <c r="A10" s="85" t="s">
        <v>110</v>
      </c>
      <c r="B10" s="86" t="s">
        <v>12</v>
      </c>
      <c r="C10" s="86" t="s">
        <v>127</v>
      </c>
      <c r="D10" s="17" t="s">
        <v>125</v>
      </c>
      <c r="E10" s="87" t="s">
        <v>126</v>
      </c>
      <c r="F10" s="88">
        <v>2</v>
      </c>
      <c r="G10" s="89">
        <v>3321.76</v>
      </c>
      <c r="H10" s="89">
        <v>3321.76</v>
      </c>
      <c r="I10" s="90">
        <v>0.22409999999999999</v>
      </c>
      <c r="J10" s="91">
        <v>4066.17</v>
      </c>
      <c r="K10" s="92">
        <v>8132.34</v>
      </c>
    </row>
    <row r="11" spans="1:13" ht="20.25" customHeight="1" x14ac:dyDescent="0.25">
      <c r="A11" s="85" t="s">
        <v>124</v>
      </c>
      <c r="B11" s="86" t="s">
        <v>12</v>
      </c>
      <c r="C11" s="86" t="s">
        <v>139</v>
      </c>
      <c r="D11" s="17" t="s">
        <v>111</v>
      </c>
      <c r="E11" s="87" t="s">
        <v>51</v>
      </c>
      <c r="F11" s="88">
        <v>1</v>
      </c>
      <c r="G11" s="89">
        <v>1748.48</v>
      </c>
      <c r="H11" s="89">
        <v>1748.48</v>
      </c>
      <c r="I11" s="90">
        <v>0.22409999999999999</v>
      </c>
      <c r="J11" s="91">
        <v>2140.31</v>
      </c>
      <c r="K11" s="92">
        <v>2140.31</v>
      </c>
    </row>
    <row r="12" spans="1:13" ht="20.25" customHeight="1" x14ac:dyDescent="0.25">
      <c r="A12" s="109" t="s">
        <v>112</v>
      </c>
      <c r="B12" s="110"/>
      <c r="C12" s="110"/>
      <c r="D12" s="110"/>
      <c r="E12" s="110"/>
      <c r="F12" s="110"/>
      <c r="G12" s="110"/>
      <c r="H12" s="110"/>
      <c r="I12" s="110"/>
      <c r="J12" s="111"/>
      <c r="K12" s="42">
        <f>SUM(K7:K11)</f>
        <v>17796.690000000002</v>
      </c>
    </row>
    <row r="13" spans="1:13" ht="18" customHeight="1" x14ac:dyDescent="0.25">
      <c r="A13" s="52" t="s">
        <v>20</v>
      </c>
      <c r="B13" s="53"/>
      <c r="C13" s="53"/>
      <c r="D13" s="54" t="s">
        <v>118</v>
      </c>
      <c r="E13" s="53"/>
      <c r="F13" s="55"/>
      <c r="G13" s="53"/>
      <c r="H13" s="53"/>
      <c r="I13" s="49"/>
      <c r="J13" s="50"/>
      <c r="K13" s="51"/>
    </row>
    <row r="14" spans="1:13" ht="42.75" customHeight="1" x14ac:dyDescent="0.25">
      <c r="A14" s="12" t="s">
        <v>163</v>
      </c>
      <c r="B14" s="12" t="s">
        <v>12</v>
      </c>
      <c r="C14" s="12">
        <v>96536</v>
      </c>
      <c r="D14" s="11" t="s">
        <v>102</v>
      </c>
      <c r="E14" s="12" t="s">
        <v>47</v>
      </c>
      <c r="F14" s="14">
        <v>16.5</v>
      </c>
      <c r="G14" s="12">
        <v>49.83</v>
      </c>
      <c r="H14" s="12">
        <v>49.83</v>
      </c>
      <c r="I14" s="8">
        <v>0.22409999999999999</v>
      </c>
      <c r="J14" s="9">
        <v>61</v>
      </c>
      <c r="K14" s="10">
        <v>1006.5</v>
      </c>
    </row>
    <row r="15" spans="1:13" ht="39" customHeight="1" x14ac:dyDescent="0.25">
      <c r="A15" s="12" t="s">
        <v>25</v>
      </c>
      <c r="B15" s="12" t="s">
        <v>12</v>
      </c>
      <c r="C15" s="12">
        <v>96622</v>
      </c>
      <c r="D15" s="32" t="s">
        <v>43</v>
      </c>
      <c r="E15" s="12" t="s">
        <v>48</v>
      </c>
      <c r="F15" s="14">
        <v>0.83</v>
      </c>
      <c r="G15" s="12">
        <v>84.29</v>
      </c>
      <c r="H15" s="12">
        <v>84.29</v>
      </c>
      <c r="I15" s="8">
        <v>0.22409999999999999</v>
      </c>
      <c r="J15" s="9">
        <v>103.18</v>
      </c>
      <c r="K15" s="10">
        <v>85.64</v>
      </c>
    </row>
    <row r="16" spans="1:13" ht="40.5" customHeight="1" x14ac:dyDescent="0.25">
      <c r="A16" s="12" t="s">
        <v>26</v>
      </c>
      <c r="B16" s="12" t="s">
        <v>12</v>
      </c>
      <c r="C16" s="12">
        <v>96546</v>
      </c>
      <c r="D16" s="11" t="s">
        <v>158</v>
      </c>
      <c r="E16" s="12" t="s">
        <v>56</v>
      </c>
      <c r="F16" s="14">
        <v>296</v>
      </c>
      <c r="G16" s="12">
        <v>8.0299999999999994</v>
      </c>
      <c r="H16" s="12">
        <v>8.0299999999999994</v>
      </c>
      <c r="I16" s="8">
        <v>0.22409999999999999</v>
      </c>
      <c r="J16" s="9">
        <v>9.83</v>
      </c>
      <c r="K16" s="10">
        <v>2909.68</v>
      </c>
      <c r="M16" s="33"/>
    </row>
    <row r="17" spans="1:11" ht="30.75" customHeight="1" x14ac:dyDescent="0.25">
      <c r="A17" s="12" t="s">
        <v>119</v>
      </c>
      <c r="B17" s="12" t="s">
        <v>12</v>
      </c>
      <c r="C17" s="12">
        <v>96543</v>
      </c>
      <c r="D17" s="11" t="s">
        <v>57</v>
      </c>
      <c r="E17" s="12" t="s">
        <v>56</v>
      </c>
      <c r="F17" s="14">
        <v>282</v>
      </c>
      <c r="G17" s="12">
        <v>11.76</v>
      </c>
      <c r="H17" s="12">
        <v>11.76</v>
      </c>
      <c r="I17" s="8">
        <v>0.22409999999999999</v>
      </c>
      <c r="J17" s="9">
        <v>14.4</v>
      </c>
      <c r="K17" s="10">
        <v>4060.8</v>
      </c>
    </row>
    <row r="18" spans="1:11" ht="45" customHeight="1" x14ac:dyDescent="0.25">
      <c r="A18" s="12" t="s">
        <v>120</v>
      </c>
      <c r="B18" s="12" t="s">
        <v>12</v>
      </c>
      <c r="C18" s="12">
        <v>96547</v>
      </c>
      <c r="D18" s="11" t="s">
        <v>106</v>
      </c>
      <c r="E18" s="12" t="s">
        <v>56</v>
      </c>
      <c r="F18" s="14">
        <v>872.46</v>
      </c>
      <c r="G18" s="12">
        <v>6.67</v>
      </c>
      <c r="H18" s="12">
        <v>6.67</v>
      </c>
      <c r="I18" s="8">
        <v>0.22409999999999999</v>
      </c>
      <c r="J18" s="9">
        <v>8.16</v>
      </c>
      <c r="K18" s="10">
        <v>7119.27</v>
      </c>
    </row>
    <row r="19" spans="1:11" ht="54.75" customHeight="1" x14ac:dyDescent="0.25">
      <c r="A19" s="12" t="s">
        <v>121</v>
      </c>
      <c r="B19" s="12" t="s">
        <v>12</v>
      </c>
      <c r="C19" s="12">
        <v>96557</v>
      </c>
      <c r="D19" s="11" t="s">
        <v>58</v>
      </c>
      <c r="E19" s="12" t="s">
        <v>48</v>
      </c>
      <c r="F19" s="14">
        <v>4.95</v>
      </c>
      <c r="G19" s="12">
        <v>412.83</v>
      </c>
      <c r="H19" s="12">
        <v>412.83</v>
      </c>
      <c r="I19" s="8">
        <v>0.22409999999999999</v>
      </c>
      <c r="J19" s="9">
        <v>505.35</v>
      </c>
      <c r="K19" s="10">
        <v>2501.48</v>
      </c>
    </row>
    <row r="20" spans="1:11" ht="33" customHeight="1" x14ac:dyDescent="0.25">
      <c r="A20" s="12" t="s">
        <v>122</v>
      </c>
      <c r="B20" s="12" t="s">
        <v>12</v>
      </c>
      <c r="C20" s="12">
        <v>98557</v>
      </c>
      <c r="D20" s="11" t="s">
        <v>96</v>
      </c>
      <c r="E20" s="12" t="s">
        <v>47</v>
      </c>
      <c r="F20" s="14">
        <v>16.5</v>
      </c>
      <c r="G20" s="12">
        <v>29.85</v>
      </c>
      <c r="H20" s="12">
        <v>29.85</v>
      </c>
      <c r="I20" s="8">
        <v>0.22409999999999999</v>
      </c>
      <c r="J20" s="9">
        <v>36.54</v>
      </c>
      <c r="K20" s="10">
        <v>602.91</v>
      </c>
    </row>
    <row r="21" spans="1:11" ht="67.5" customHeight="1" x14ac:dyDescent="0.25">
      <c r="A21" s="12" t="s">
        <v>164</v>
      </c>
      <c r="B21" s="12" t="s">
        <v>12</v>
      </c>
      <c r="C21" s="12">
        <v>90886</v>
      </c>
      <c r="D21" s="11" t="s">
        <v>59</v>
      </c>
      <c r="E21" s="12" t="s">
        <v>46</v>
      </c>
      <c r="F21" s="14">
        <v>77</v>
      </c>
      <c r="G21" s="12">
        <v>135.80000000000001</v>
      </c>
      <c r="H21" s="12">
        <v>135.80000000000001</v>
      </c>
      <c r="I21" s="8">
        <v>0.22409999999999999</v>
      </c>
      <c r="J21" s="9">
        <v>166.23</v>
      </c>
      <c r="K21" s="10">
        <v>12799.71</v>
      </c>
    </row>
    <row r="22" spans="1:11" ht="19.5" customHeight="1" x14ac:dyDescent="0.25">
      <c r="A22" s="109" t="s">
        <v>123</v>
      </c>
      <c r="B22" s="110"/>
      <c r="C22" s="110"/>
      <c r="D22" s="110"/>
      <c r="E22" s="110"/>
      <c r="F22" s="110"/>
      <c r="G22" s="110"/>
      <c r="H22" s="110"/>
      <c r="I22" s="110"/>
      <c r="J22" s="111"/>
      <c r="K22" s="42">
        <f>SUM(K14:K21)</f>
        <v>31085.989999999998</v>
      </c>
    </row>
    <row r="23" spans="1:11" ht="24.75" customHeight="1" x14ac:dyDescent="0.25">
      <c r="A23" s="56" t="s">
        <v>21</v>
      </c>
      <c r="B23" s="57"/>
      <c r="C23" s="57"/>
      <c r="D23" s="45" t="s">
        <v>97</v>
      </c>
      <c r="E23" s="58"/>
      <c r="F23" s="59"/>
      <c r="G23" s="60"/>
      <c r="H23" s="60"/>
      <c r="I23" s="61"/>
      <c r="J23" s="62"/>
      <c r="K23" s="63"/>
    </row>
    <row r="24" spans="1:11" ht="55.5" customHeight="1" x14ac:dyDescent="0.25">
      <c r="A24" s="40" t="s">
        <v>22</v>
      </c>
      <c r="B24" s="34" t="s">
        <v>12</v>
      </c>
      <c r="C24" s="35">
        <v>95957</v>
      </c>
      <c r="D24" s="36" t="s">
        <v>165</v>
      </c>
      <c r="E24" s="35" t="s">
        <v>48</v>
      </c>
      <c r="F24" s="6">
        <v>8.4</v>
      </c>
      <c r="G24" s="18">
        <v>2031.2</v>
      </c>
      <c r="H24" s="18">
        <v>2031.2</v>
      </c>
      <c r="I24" s="8">
        <v>0.22409999999999999</v>
      </c>
      <c r="J24" s="9">
        <v>2486.39</v>
      </c>
      <c r="K24" s="10">
        <v>20885.68</v>
      </c>
    </row>
    <row r="25" spans="1:11" ht="66" customHeight="1" x14ac:dyDescent="0.25">
      <c r="A25" s="40" t="s">
        <v>23</v>
      </c>
      <c r="B25" s="34" t="s">
        <v>12</v>
      </c>
      <c r="C25" s="35">
        <v>95957</v>
      </c>
      <c r="D25" s="36" t="s">
        <v>165</v>
      </c>
      <c r="E25" s="35" t="s">
        <v>48</v>
      </c>
      <c r="F25" s="6">
        <v>3.94</v>
      </c>
      <c r="G25" s="18">
        <v>2031.2</v>
      </c>
      <c r="H25" s="18">
        <v>2031.2</v>
      </c>
      <c r="I25" s="8">
        <v>0.22409999999999999</v>
      </c>
      <c r="J25" s="9">
        <v>2486.39</v>
      </c>
      <c r="K25" s="10">
        <v>9796.3799999999992</v>
      </c>
    </row>
    <row r="26" spans="1:11" ht="60.75" customHeight="1" x14ac:dyDescent="0.25">
      <c r="A26" s="39" t="s">
        <v>24</v>
      </c>
      <c r="B26" s="34" t="s">
        <v>12</v>
      </c>
      <c r="C26" s="35">
        <v>95957</v>
      </c>
      <c r="D26" s="36" t="s">
        <v>165</v>
      </c>
      <c r="E26" s="35" t="s">
        <v>48</v>
      </c>
      <c r="F26" s="6">
        <v>4.95</v>
      </c>
      <c r="G26" s="18">
        <v>2031.2</v>
      </c>
      <c r="H26" s="18">
        <v>2031.2</v>
      </c>
      <c r="I26" s="8">
        <v>0.22409999999999999</v>
      </c>
      <c r="J26" s="9">
        <v>2486.39</v>
      </c>
      <c r="K26" s="10">
        <v>12307.63</v>
      </c>
    </row>
    <row r="27" spans="1:11" ht="54.75" customHeight="1" x14ac:dyDescent="0.25">
      <c r="A27" s="39" t="s">
        <v>103</v>
      </c>
      <c r="B27" s="34" t="s">
        <v>12</v>
      </c>
      <c r="C27" s="35">
        <v>95957</v>
      </c>
      <c r="D27" s="36" t="s">
        <v>165</v>
      </c>
      <c r="E27" s="35" t="s">
        <v>48</v>
      </c>
      <c r="F27" s="6">
        <v>22.88</v>
      </c>
      <c r="G27" s="7">
        <v>2031.2</v>
      </c>
      <c r="H27" s="7">
        <v>2031.2</v>
      </c>
      <c r="I27" s="8">
        <v>0.22409999999999999</v>
      </c>
      <c r="J27" s="9">
        <v>2486.39</v>
      </c>
      <c r="K27" s="10">
        <v>56888.6</v>
      </c>
    </row>
    <row r="28" spans="1:11" ht="64.5" customHeight="1" x14ac:dyDescent="0.25">
      <c r="A28" s="39" t="s">
        <v>107</v>
      </c>
      <c r="B28" s="34" t="s">
        <v>12</v>
      </c>
      <c r="C28" s="35">
        <v>92921</v>
      </c>
      <c r="D28" s="36" t="s">
        <v>166</v>
      </c>
      <c r="E28" s="35" t="s">
        <v>56</v>
      </c>
      <c r="F28" s="6">
        <v>141.47999999999999</v>
      </c>
      <c r="G28" s="7">
        <v>6.21</v>
      </c>
      <c r="H28" s="7">
        <v>6.21</v>
      </c>
      <c r="I28" s="8">
        <v>0.22409999999999999</v>
      </c>
      <c r="J28" s="9">
        <v>7.6</v>
      </c>
      <c r="K28" s="10">
        <v>1075.25</v>
      </c>
    </row>
    <row r="29" spans="1:11" ht="17.25" customHeight="1" x14ac:dyDescent="0.25">
      <c r="A29" s="109" t="s">
        <v>113</v>
      </c>
      <c r="B29" s="110"/>
      <c r="C29" s="110"/>
      <c r="D29" s="110"/>
      <c r="E29" s="110"/>
      <c r="F29" s="110"/>
      <c r="G29" s="110"/>
      <c r="H29" s="110"/>
      <c r="I29" s="110"/>
      <c r="J29" s="111"/>
      <c r="K29" s="42">
        <f>SUM(K24:K28)</f>
        <v>100953.54</v>
      </c>
    </row>
    <row r="30" spans="1:11" x14ac:dyDescent="0.25">
      <c r="A30" s="56" t="s">
        <v>27</v>
      </c>
      <c r="B30" s="57"/>
      <c r="C30" s="57"/>
      <c r="D30" s="45" t="s">
        <v>98</v>
      </c>
      <c r="E30" s="58"/>
      <c r="F30" s="59"/>
      <c r="G30" s="60"/>
      <c r="H30" s="60"/>
      <c r="I30" s="61"/>
      <c r="J30" s="62"/>
      <c r="K30" s="63"/>
    </row>
    <row r="31" spans="1:11" ht="63.75" x14ac:dyDescent="0.25">
      <c r="A31" s="39" t="s">
        <v>104</v>
      </c>
      <c r="B31" s="34" t="s">
        <v>12</v>
      </c>
      <c r="C31" s="34" t="s">
        <v>99</v>
      </c>
      <c r="D31" s="36" t="s">
        <v>100</v>
      </c>
      <c r="E31" s="35" t="s">
        <v>47</v>
      </c>
      <c r="F31" s="6">
        <v>767.44</v>
      </c>
      <c r="G31" s="7">
        <v>28.49</v>
      </c>
      <c r="H31" s="7">
        <v>28.49</v>
      </c>
      <c r="I31" s="8">
        <v>0.22409999999999999</v>
      </c>
      <c r="J31" s="9">
        <v>34.869999999999997</v>
      </c>
      <c r="K31" s="10">
        <v>26760.63</v>
      </c>
    </row>
    <row r="32" spans="1:11" ht="25.5" x14ac:dyDescent="0.25">
      <c r="A32" s="39" t="s">
        <v>105</v>
      </c>
      <c r="B32" s="34" t="s">
        <v>12</v>
      </c>
      <c r="C32" s="34" t="s">
        <v>101</v>
      </c>
      <c r="D32" s="36" t="s">
        <v>167</v>
      </c>
      <c r="E32" s="35" t="s">
        <v>47</v>
      </c>
      <c r="F32" s="6">
        <v>767.44</v>
      </c>
      <c r="G32" s="7">
        <v>40.82</v>
      </c>
      <c r="H32" s="7">
        <v>40.82</v>
      </c>
      <c r="I32" s="8">
        <v>0.22409999999999999</v>
      </c>
      <c r="J32" s="9">
        <v>49.97</v>
      </c>
      <c r="K32" s="10">
        <v>38348.980000000003</v>
      </c>
    </row>
    <row r="33" spans="1:11" ht="15" customHeight="1" x14ac:dyDescent="0.25">
      <c r="A33" s="109" t="s">
        <v>114</v>
      </c>
      <c r="B33" s="110"/>
      <c r="C33" s="110"/>
      <c r="D33" s="110"/>
      <c r="E33" s="110"/>
      <c r="F33" s="110"/>
      <c r="G33" s="110"/>
      <c r="H33" s="110"/>
      <c r="I33" s="110"/>
      <c r="J33" s="111"/>
      <c r="K33" s="42">
        <f>SUM(K31:K32)</f>
        <v>65109.61</v>
      </c>
    </row>
    <row r="34" spans="1:11" x14ac:dyDescent="0.25">
      <c r="A34" s="56" t="s">
        <v>28</v>
      </c>
      <c r="B34" s="57"/>
      <c r="C34" s="57"/>
      <c r="D34" s="45" t="s">
        <v>29</v>
      </c>
      <c r="E34" s="58"/>
      <c r="F34" s="59"/>
      <c r="G34" s="60"/>
      <c r="H34" s="60"/>
      <c r="I34" s="61"/>
      <c r="J34" s="62"/>
      <c r="K34" s="63"/>
    </row>
    <row r="35" spans="1:11" ht="26.25" x14ac:dyDescent="0.25">
      <c r="A35" s="12" t="s">
        <v>30</v>
      </c>
      <c r="B35" s="12" t="s">
        <v>12</v>
      </c>
      <c r="C35" s="12">
        <v>100576</v>
      </c>
      <c r="D35" s="11" t="s">
        <v>54</v>
      </c>
      <c r="E35" s="12" t="s">
        <v>47</v>
      </c>
      <c r="F35" s="14">
        <v>700</v>
      </c>
      <c r="G35" s="12">
        <v>1.5</v>
      </c>
      <c r="H35" s="12">
        <v>1.5</v>
      </c>
      <c r="I35" s="8">
        <v>0.22409999999999999</v>
      </c>
      <c r="J35" s="9">
        <v>1.84</v>
      </c>
      <c r="K35" s="10">
        <v>1288</v>
      </c>
    </row>
    <row r="36" spans="1:11" ht="25.5" x14ac:dyDescent="0.25">
      <c r="A36" s="12" t="s">
        <v>31</v>
      </c>
      <c r="B36" s="12" t="s">
        <v>12</v>
      </c>
      <c r="C36" s="12">
        <v>96622</v>
      </c>
      <c r="D36" s="93" t="s">
        <v>43</v>
      </c>
      <c r="E36" s="12" t="s">
        <v>48</v>
      </c>
      <c r="F36" s="14">
        <v>35</v>
      </c>
      <c r="G36" s="12">
        <v>84.29</v>
      </c>
      <c r="H36" s="12">
        <v>84.29</v>
      </c>
      <c r="I36" s="8">
        <v>0.22409999999999999</v>
      </c>
      <c r="J36" s="9">
        <v>103.18</v>
      </c>
      <c r="K36" s="10">
        <v>3611.3</v>
      </c>
    </row>
    <row r="37" spans="1:11" ht="54" customHeight="1" x14ac:dyDescent="0.25">
      <c r="A37" s="12" t="s">
        <v>32</v>
      </c>
      <c r="B37" s="12" t="s">
        <v>12</v>
      </c>
      <c r="C37" s="12">
        <v>94995</v>
      </c>
      <c r="D37" s="41" t="s">
        <v>168</v>
      </c>
      <c r="E37" s="12" t="s">
        <v>47</v>
      </c>
      <c r="F37" s="14">
        <v>700</v>
      </c>
      <c r="G37" s="12">
        <v>63.41</v>
      </c>
      <c r="H37" s="12">
        <v>63.41</v>
      </c>
      <c r="I37" s="8">
        <v>0.22409999999999999</v>
      </c>
      <c r="J37" s="9">
        <v>77.62</v>
      </c>
      <c r="K37" s="10">
        <v>54334</v>
      </c>
    </row>
    <row r="38" spans="1:11" ht="23.25" customHeight="1" x14ac:dyDescent="0.25">
      <c r="A38" s="12" t="s">
        <v>157</v>
      </c>
      <c r="B38" s="12" t="s">
        <v>12</v>
      </c>
      <c r="C38" s="12" t="s">
        <v>147</v>
      </c>
      <c r="D38" s="41" t="s">
        <v>156</v>
      </c>
      <c r="E38" s="12" t="s">
        <v>47</v>
      </c>
      <c r="F38" s="14">
        <v>700</v>
      </c>
      <c r="G38" s="12">
        <v>6.57</v>
      </c>
      <c r="H38" s="12">
        <v>6.57</v>
      </c>
      <c r="I38" s="8">
        <v>0.22409999999999999</v>
      </c>
      <c r="J38" s="9">
        <v>8.0399999999999991</v>
      </c>
      <c r="K38" s="10">
        <v>5628</v>
      </c>
    </row>
    <row r="39" spans="1:11" ht="17.25" customHeight="1" x14ac:dyDescent="0.25">
      <c r="A39" s="109" t="s">
        <v>115</v>
      </c>
      <c r="B39" s="110"/>
      <c r="C39" s="110"/>
      <c r="D39" s="110"/>
      <c r="E39" s="110"/>
      <c r="F39" s="110"/>
      <c r="G39" s="110"/>
      <c r="H39" s="110"/>
      <c r="I39" s="110"/>
      <c r="J39" s="111"/>
      <c r="K39" s="42">
        <f>SUM(K35:K38)</f>
        <v>64861.3</v>
      </c>
    </row>
    <row r="40" spans="1:11" x14ac:dyDescent="0.25">
      <c r="A40" s="64" t="s">
        <v>34</v>
      </c>
      <c r="B40" s="65"/>
      <c r="C40" s="66"/>
      <c r="D40" s="66" t="s">
        <v>33</v>
      </c>
      <c r="E40" s="65"/>
      <c r="F40" s="66"/>
      <c r="G40" s="66"/>
      <c r="H40" s="66"/>
      <c r="I40" s="66"/>
      <c r="J40" s="62"/>
      <c r="K40" s="63"/>
    </row>
    <row r="41" spans="1:11" ht="26.25" x14ac:dyDescent="0.25">
      <c r="A41" s="13" t="s">
        <v>35</v>
      </c>
      <c r="B41" s="12" t="s">
        <v>12</v>
      </c>
      <c r="C41" s="12">
        <v>41595</v>
      </c>
      <c r="D41" s="11" t="s">
        <v>49</v>
      </c>
      <c r="E41" s="12" t="s">
        <v>46</v>
      </c>
      <c r="F41" s="14">
        <v>300</v>
      </c>
      <c r="G41" s="12">
        <v>10.96</v>
      </c>
      <c r="H41" s="12">
        <v>10.96</v>
      </c>
      <c r="I41" s="8">
        <v>0.22409999999999999</v>
      </c>
      <c r="J41" s="9">
        <v>13.42</v>
      </c>
      <c r="K41" s="10">
        <v>4026</v>
      </c>
    </row>
    <row r="42" spans="1:11" ht="15" customHeight="1" x14ac:dyDescent="0.25">
      <c r="A42" s="109" t="s">
        <v>116</v>
      </c>
      <c r="B42" s="110"/>
      <c r="C42" s="110"/>
      <c r="D42" s="110"/>
      <c r="E42" s="110"/>
      <c r="F42" s="110"/>
      <c r="G42" s="110"/>
      <c r="H42" s="110"/>
      <c r="I42" s="110"/>
      <c r="J42" s="111"/>
      <c r="K42" s="42">
        <f>SUM(K41)</f>
        <v>4026</v>
      </c>
    </row>
    <row r="43" spans="1:11" x14ac:dyDescent="0.25">
      <c r="A43" s="64" t="s">
        <v>36</v>
      </c>
      <c r="B43" s="65"/>
      <c r="C43" s="66"/>
      <c r="D43" s="66" t="s">
        <v>40</v>
      </c>
      <c r="E43" s="65"/>
      <c r="F43" s="66"/>
      <c r="G43" s="66"/>
      <c r="H43" s="66"/>
      <c r="I43" s="66"/>
      <c r="J43" s="62"/>
      <c r="K43" s="63"/>
    </row>
    <row r="44" spans="1:11" ht="64.5" x14ac:dyDescent="0.25">
      <c r="A44" s="16" t="s">
        <v>37</v>
      </c>
      <c r="B44" s="12" t="s">
        <v>12</v>
      </c>
      <c r="C44" s="12">
        <v>25398</v>
      </c>
      <c r="D44" s="11" t="s">
        <v>50</v>
      </c>
      <c r="E44" s="12" t="s">
        <v>51</v>
      </c>
      <c r="F44" s="14">
        <v>1</v>
      </c>
      <c r="G44" s="12">
        <v>2922.31</v>
      </c>
      <c r="H44" s="12">
        <v>2922.31</v>
      </c>
      <c r="I44" s="8">
        <v>0.22409999999999999</v>
      </c>
      <c r="J44" s="9">
        <v>3577.2</v>
      </c>
      <c r="K44" s="10">
        <v>3577.2</v>
      </c>
    </row>
    <row r="45" spans="1:11" ht="56.25" customHeight="1" x14ac:dyDescent="0.25">
      <c r="A45" s="16" t="s">
        <v>38</v>
      </c>
      <c r="B45" s="12" t="s">
        <v>12</v>
      </c>
      <c r="C45" s="12">
        <v>25399</v>
      </c>
      <c r="D45" s="11" t="s">
        <v>52</v>
      </c>
      <c r="E45" s="12" t="s">
        <v>51</v>
      </c>
      <c r="F45" s="14">
        <v>1</v>
      </c>
      <c r="G45" s="12">
        <v>1774.09</v>
      </c>
      <c r="H45" s="12">
        <v>1774.09</v>
      </c>
      <c r="I45" s="8">
        <v>0.22409999999999999</v>
      </c>
      <c r="J45" s="9">
        <v>2171.66</v>
      </c>
      <c r="K45" s="10">
        <v>2171.66</v>
      </c>
    </row>
    <row r="46" spans="1:11" ht="42" customHeight="1" x14ac:dyDescent="0.25">
      <c r="A46" s="16" t="s">
        <v>39</v>
      </c>
      <c r="B46" s="12" t="s">
        <v>12</v>
      </c>
      <c r="C46" s="12">
        <v>25400</v>
      </c>
      <c r="D46" s="11" t="s">
        <v>53</v>
      </c>
      <c r="E46" s="12" t="s">
        <v>51</v>
      </c>
      <c r="F46" s="14">
        <v>1</v>
      </c>
      <c r="G46" s="12">
        <v>1293.94</v>
      </c>
      <c r="H46" s="12">
        <v>1293.94</v>
      </c>
      <c r="I46" s="8">
        <v>0.22409999999999999</v>
      </c>
      <c r="J46" s="9">
        <v>1583.91</v>
      </c>
      <c r="K46" s="10">
        <v>1583.91</v>
      </c>
    </row>
    <row r="47" spans="1:11" ht="18" customHeight="1" x14ac:dyDescent="0.25">
      <c r="A47" s="109" t="s">
        <v>117</v>
      </c>
      <c r="B47" s="110"/>
      <c r="C47" s="110"/>
      <c r="D47" s="110"/>
      <c r="E47" s="110"/>
      <c r="F47" s="110"/>
      <c r="G47" s="110"/>
      <c r="H47" s="110"/>
      <c r="I47" s="110"/>
      <c r="J47" s="111"/>
      <c r="K47" s="42">
        <f>SUM(K44:K46)</f>
        <v>7332.7699999999995</v>
      </c>
    </row>
    <row r="48" spans="1:11" ht="18" x14ac:dyDescent="0.25">
      <c r="D48" s="15"/>
      <c r="J48" s="68" t="s">
        <v>109</v>
      </c>
      <c r="K48" s="69">
        <f>K12+K22+K29+K33+K39+K42+K47</f>
        <v>291165.90000000002</v>
      </c>
    </row>
    <row r="50" spans="11:11" x14ac:dyDescent="0.25">
      <c r="K50" s="31"/>
    </row>
  </sheetData>
  <mergeCells count="11">
    <mergeCell ref="A1:K1"/>
    <mergeCell ref="A2:K2"/>
    <mergeCell ref="A3:K3"/>
    <mergeCell ref="G4:I4"/>
    <mergeCell ref="A12:J12"/>
    <mergeCell ref="A47:J47"/>
    <mergeCell ref="A22:J22"/>
    <mergeCell ref="A29:J29"/>
    <mergeCell ref="A33:J33"/>
    <mergeCell ref="A39:J39"/>
    <mergeCell ref="A42:J42"/>
  </mergeCells>
  <pageMargins left="0.511811024" right="0.511811024" top="0.78740157499999996" bottom="0.78740157499999996" header="0.31496062000000002" footer="0.31496062000000002"/>
  <pageSetup paperSize="9" scale="80"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workbookViewId="0">
      <selection activeCell="K16" sqref="K16"/>
    </sheetView>
  </sheetViews>
  <sheetFormatPr defaultRowHeight="15" x14ac:dyDescent="0.25"/>
  <sheetData>
    <row r="1" spans="1:9" x14ac:dyDescent="0.25">
      <c r="A1" s="118" t="s">
        <v>60</v>
      </c>
      <c r="B1" s="118"/>
      <c r="C1" s="118"/>
      <c r="D1" s="118"/>
      <c r="E1" s="118"/>
      <c r="F1" s="118"/>
      <c r="G1" s="118"/>
      <c r="H1" s="119" t="s">
        <v>61</v>
      </c>
      <c r="I1" s="119"/>
    </row>
    <row r="2" spans="1:9" x14ac:dyDescent="0.25">
      <c r="A2" s="120"/>
      <c r="B2" s="120"/>
      <c r="C2" s="120"/>
      <c r="D2" s="120"/>
      <c r="E2" s="120"/>
      <c r="F2" s="120"/>
      <c r="G2" s="120"/>
      <c r="H2" s="121" t="s">
        <v>62</v>
      </c>
      <c r="I2" s="121"/>
    </row>
    <row r="3" spans="1:9" x14ac:dyDescent="0.25">
      <c r="A3" s="20"/>
      <c r="B3" s="20"/>
      <c r="C3" s="20"/>
      <c r="D3" s="20"/>
      <c r="E3" s="20"/>
      <c r="F3" s="20"/>
      <c r="G3" s="20"/>
      <c r="H3" s="20"/>
      <c r="I3" s="20"/>
    </row>
    <row r="4" spans="1:9" ht="24" customHeight="1" x14ac:dyDescent="0.25">
      <c r="A4" s="122" t="s">
        <v>63</v>
      </c>
      <c r="B4" s="123"/>
      <c r="C4" s="123"/>
      <c r="D4" s="123"/>
      <c r="E4" s="123"/>
      <c r="F4" s="123"/>
      <c r="G4" s="124"/>
      <c r="H4" s="125">
        <v>1</v>
      </c>
      <c r="I4" s="125"/>
    </row>
    <row r="5" spans="1:9" x14ac:dyDescent="0.25">
      <c r="A5" s="126" t="s">
        <v>64</v>
      </c>
      <c r="B5" s="126"/>
      <c r="C5" s="126"/>
      <c r="D5" s="126"/>
      <c r="E5" s="126"/>
      <c r="F5" s="126"/>
      <c r="G5" s="126"/>
      <c r="H5" s="125">
        <v>0.03</v>
      </c>
      <c r="I5" s="125"/>
    </row>
    <row r="6" spans="1:9" x14ac:dyDescent="0.25">
      <c r="A6" s="20"/>
      <c r="B6" s="20"/>
      <c r="C6" s="20"/>
      <c r="D6" s="20"/>
      <c r="E6" s="20"/>
      <c r="F6" s="20"/>
      <c r="G6" s="20"/>
      <c r="H6" s="20"/>
      <c r="I6" s="20"/>
    </row>
    <row r="7" spans="1:9" x14ac:dyDescent="0.25">
      <c r="A7" s="127" t="s">
        <v>65</v>
      </c>
      <c r="B7" s="127"/>
      <c r="C7" s="127"/>
      <c r="D7" s="127"/>
      <c r="E7" s="127" t="s">
        <v>66</v>
      </c>
      <c r="F7" s="128" t="s">
        <v>67</v>
      </c>
      <c r="G7" s="127" t="s">
        <v>68</v>
      </c>
      <c r="H7" s="127" t="s">
        <v>69</v>
      </c>
      <c r="I7" s="127" t="s">
        <v>70</v>
      </c>
    </row>
    <row r="8" spans="1:9" x14ac:dyDescent="0.25">
      <c r="A8" s="127"/>
      <c r="B8" s="127"/>
      <c r="C8" s="127"/>
      <c r="D8" s="127"/>
      <c r="E8" s="127"/>
      <c r="F8" s="128"/>
      <c r="G8" s="127"/>
      <c r="H8" s="127"/>
      <c r="I8" s="127"/>
    </row>
    <row r="9" spans="1:9" x14ac:dyDescent="0.25">
      <c r="A9" s="129" t="s">
        <v>71</v>
      </c>
      <c r="B9" s="129"/>
      <c r="C9" s="129"/>
      <c r="D9" s="129"/>
      <c r="E9" s="21" t="s">
        <v>72</v>
      </c>
      <c r="F9" s="22">
        <v>0.04</v>
      </c>
      <c r="G9" s="23">
        <v>0.03</v>
      </c>
      <c r="H9" s="23">
        <v>0.04</v>
      </c>
      <c r="I9" s="23">
        <v>5.5E-2</v>
      </c>
    </row>
    <row r="10" spans="1:9" x14ac:dyDescent="0.25">
      <c r="A10" s="129" t="s">
        <v>73</v>
      </c>
      <c r="B10" s="129"/>
      <c r="C10" s="129"/>
      <c r="D10" s="129"/>
      <c r="E10" s="21" t="s">
        <v>74</v>
      </c>
      <c r="F10" s="22">
        <v>8.0000000000000002E-3</v>
      </c>
      <c r="G10" s="23">
        <v>8.0000000000000002E-3</v>
      </c>
      <c r="H10" s="23">
        <v>8.0000000000000002E-3</v>
      </c>
      <c r="I10" s="23">
        <v>0.01</v>
      </c>
    </row>
    <row r="11" spans="1:9" x14ac:dyDescent="0.25">
      <c r="A11" s="129" t="s">
        <v>75</v>
      </c>
      <c r="B11" s="129"/>
      <c r="C11" s="129"/>
      <c r="D11" s="129"/>
      <c r="E11" s="21" t="s">
        <v>76</v>
      </c>
      <c r="F11" s="22">
        <v>9.7000000000000003E-3</v>
      </c>
      <c r="G11" s="23">
        <v>9.7000000000000003E-3</v>
      </c>
      <c r="H11" s="23">
        <v>1.2699999999999999E-2</v>
      </c>
      <c r="I11" s="23">
        <v>1.2699999999999999E-2</v>
      </c>
    </row>
    <row r="12" spans="1:9" x14ac:dyDescent="0.25">
      <c r="A12" s="129" t="s">
        <v>77</v>
      </c>
      <c r="B12" s="129"/>
      <c r="C12" s="129"/>
      <c r="D12" s="129"/>
      <c r="E12" s="21" t="s">
        <v>78</v>
      </c>
      <c r="F12" s="22">
        <v>5.8999999999999999E-3</v>
      </c>
      <c r="G12" s="23">
        <v>5.8999999999999999E-3</v>
      </c>
      <c r="H12" s="23">
        <v>1.23E-2</v>
      </c>
      <c r="I12" s="23">
        <v>1.3899999999999999E-2</v>
      </c>
    </row>
    <row r="13" spans="1:9" x14ac:dyDescent="0.25">
      <c r="A13" s="129" t="s">
        <v>79</v>
      </c>
      <c r="B13" s="129"/>
      <c r="C13" s="129"/>
      <c r="D13" s="129"/>
      <c r="E13" s="21" t="s">
        <v>80</v>
      </c>
      <c r="F13" s="22">
        <v>7.3999999999999996E-2</v>
      </c>
      <c r="G13" s="23">
        <v>6.1600000000000002E-2</v>
      </c>
      <c r="H13" s="23">
        <v>7.3999999999999996E-2</v>
      </c>
      <c r="I13" s="23">
        <v>8.9599999999999999E-2</v>
      </c>
    </row>
    <row r="14" spans="1:9" x14ac:dyDescent="0.25">
      <c r="A14" s="126" t="s">
        <v>81</v>
      </c>
      <c r="B14" s="126"/>
      <c r="C14" s="126"/>
      <c r="D14" s="126"/>
      <c r="E14" s="21" t="s">
        <v>82</v>
      </c>
      <c r="F14" s="22">
        <v>3.6499999999999998E-2</v>
      </c>
      <c r="G14" s="23">
        <v>3.6499999999999998E-2</v>
      </c>
      <c r="H14" s="23">
        <v>3.6499999999999998E-2</v>
      </c>
      <c r="I14" s="23">
        <v>3.6499999999999998E-2</v>
      </c>
    </row>
    <row r="15" spans="1:9" ht="23.25" customHeight="1" x14ac:dyDescent="0.25">
      <c r="A15" s="129" t="s">
        <v>83</v>
      </c>
      <c r="B15" s="129"/>
      <c r="C15" s="129"/>
      <c r="D15" s="129"/>
      <c r="E15" s="21" t="s">
        <v>84</v>
      </c>
      <c r="F15" s="23">
        <v>0.03</v>
      </c>
      <c r="G15" s="23">
        <v>0</v>
      </c>
      <c r="H15" s="23">
        <v>2.5000000000000001E-2</v>
      </c>
      <c r="I15" s="23">
        <v>0.05</v>
      </c>
    </row>
    <row r="16" spans="1:9" ht="25.5" customHeight="1" x14ac:dyDescent="0.25">
      <c r="A16" s="129" t="s">
        <v>85</v>
      </c>
      <c r="B16" s="129"/>
      <c r="C16" s="129"/>
      <c r="D16" s="129"/>
      <c r="E16" s="21" t="s">
        <v>86</v>
      </c>
      <c r="F16" s="23">
        <v>0</v>
      </c>
      <c r="G16" s="24">
        <v>0</v>
      </c>
      <c r="H16" s="24">
        <v>4.4999999999999998E-2</v>
      </c>
      <c r="I16" s="24">
        <v>4.4999999999999998E-2</v>
      </c>
    </row>
    <row r="17" spans="1:9" ht="23.25" customHeight="1" x14ac:dyDescent="0.25">
      <c r="A17" s="129" t="s">
        <v>87</v>
      </c>
      <c r="B17" s="129"/>
      <c r="C17" s="129"/>
      <c r="D17" s="129"/>
      <c r="E17" s="25" t="s">
        <v>88</v>
      </c>
      <c r="F17" s="23">
        <v>0.224</v>
      </c>
      <c r="G17" s="23">
        <v>0.2034</v>
      </c>
      <c r="H17" s="23">
        <v>0.22120000000000001</v>
      </c>
      <c r="I17" s="23">
        <v>0.25</v>
      </c>
    </row>
    <row r="18" spans="1:9" x14ac:dyDescent="0.25">
      <c r="A18" s="135" t="s">
        <v>89</v>
      </c>
      <c r="B18" s="135"/>
      <c r="C18" s="135"/>
      <c r="D18" s="135"/>
      <c r="E18" s="26" t="s">
        <v>90</v>
      </c>
      <c r="F18" s="27" t="e">
        <v>#REF!</v>
      </c>
      <c r="G18" s="136"/>
      <c r="H18" s="136"/>
      <c r="I18" s="136"/>
    </row>
    <row r="19" spans="1:9" x14ac:dyDescent="0.25">
      <c r="A19" s="137" t="s">
        <v>91</v>
      </c>
      <c r="B19" s="137"/>
      <c r="C19" s="137"/>
      <c r="D19" s="137"/>
      <c r="E19" s="137"/>
      <c r="F19" s="137"/>
      <c r="G19" s="137"/>
      <c r="H19" s="137"/>
      <c r="I19" s="137"/>
    </row>
    <row r="20" spans="1:9" x14ac:dyDescent="0.25">
      <c r="A20" s="28"/>
      <c r="B20" s="28"/>
      <c r="C20" s="28"/>
      <c r="D20" s="28"/>
      <c r="E20" s="28"/>
      <c r="F20" s="28"/>
      <c r="G20" s="28"/>
      <c r="H20" s="28"/>
      <c r="I20" s="28"/>
    </row>
    <row r="21" spans="1:9" x14ac:dyDescent="0.25">
      <c r="A21" s="29"/>
      <c r="B21" s="29"/>
      <c r="C21" s="130" t="s">
        <v>92</v>
      </c>
      <c r="D21" s="131" t="s">
        <v>93</v>
      </c>
      <c r="E21" s="131"/>
      <c r="F21" s="131"/>
      <c r="G21" s="132" t="s">
        <v>94</v>
      </c>
      <c r="H21">
        <f>((1+F9+F10+F11)*(1+F12)*(1+F13))/(1-F15-F14)-1</f>
        <v>0.2240728675093735</v>
      </c>
      <c r="I21" s="29"/>
    </row>
    <row r="22" spans="1:9" x14ac:dyDescent="0.25">
      <c r="A22" s="29"/>
      <c r="B22" s="29"/>
      <c r="C22" s="130"/>
      <c r="D22" s="134" t="s">
        <v>95</v>
      </c>
      <c r="E22" s="134"/>
      <c r="F22" s="134"/>
      <c r="G22" s="133"/>
      <c r="I22" s="29"/>
    </row>
    <row r="23" spans="1:9" x14ac:dyDescent="0.25">
      <c r="A23" s="30"/>
      <c r="B23" s="30"/>
      <c r="C23" s="30"/>
      <c r="D23" s="30"/>
      <c r="E23" s="30"/>
      <c r="F23" s="30"/>
      <c r="G23" s="30"/>
      <c r="H23" s="30"/>
      <c r="I23" s="30"/>
    </row>
  </sheetData>
  <mergeCells count="30">
    <mergeCell ref="C21:C22"/>
    <mergeCell ref="D21:F21"/>
    <mergeCell ref="G21:G22"/>
    <mergeCell ref="D22:F22"/>
    <mergeCell ref="A15:D15"/>
    <mergeCell ref="A16:D16"/>
    <mergeCell ref="A17:D17"/>
    <mergeCell ref="A18:D18"/>
    <mergeCell ref="G18:I18"/>
    <mergeCell ref="A19:I19"/>
    <mergeCell ref="A14:D14"/>
    <mergeCell ref="A5:G5"/>
    <mergeCell ref="H5:I5"/>
    <mergeCell ref="A7:D8"/>
    <mergeCell ref="E7:E8"/>
    <mergeCell ref="F7:F8"/>
    <mergeCell ref="G7:G8"/>
    <mergeCell ref="H7:H8"/>
    <mergeCell ref="I7:I8"/>
    <mergeCell ref="A9:D9"/>
    <mergeCell ref="A10:D10"/>
    <mergeCell ref="A11:D11"/>
    <mergeCell ref="A12:D12"/>
    <mergeCell ref="A13:D13"/>
    <mergeCell ref="A1:G1"/>
    <mergeCell ref="H1:I1"/>
    <mergeCell ref="A2:G2"/>
    <mergeCell ref="H2:I2"/>
    <mergeCell ref="A4:G4"/>
    <mergeCell ref="H4:I4"/>
  </mergeCells>
  <conditionalFormatting sqref="A17:D17">
    <cfRule type="expression" dxfId="4" priority="5" stopIfTrue="1">
      <formula>$H$10="Não"</formula>
    </cfRule>
  </conditionalFormatting>
  <conditionalFormatting sqref="E17:F17">
    <cfRule type="expression" dxfId="3" priority="4" stopIfTrue="1">
      <formula>$H$10="Não"</formula>
    </cfRule>
  </conditionalFormatting>
  <conditionalFormatting sqref="G9:I17">
    <cfRule type="expression" dxfId="2" priority="3" stopIfTrue="1">
      <formula>$A$10=#REF!</formula>
    </cfRule>
  </conditionalFormatting>
  <conditionalFormatting sqref="A18:F18">
    <cfRule type="expression" dxfId="1" priority="2" stopIfTrue="1">
      <formula>$H$10="sim"</formula>
    </cfRule>
  </conditionalFormatting>
  <conditionalFormatting sqref="G18:I18">
    <cfRule type="expression" dxfId="0" priority="1" stopIfTrue="1">
      <formula>$H$10="sim"</formula>
    </cfRule>
  </conditionalFormatting>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workbookViewId="0">
      <selection activeCell="H10" sqref="H10"/>
    </sheetView>
  </sheetViews>
  <sheetFormatPr defaultRowHeight="15" x14ac:dyDescent="0.25"/>
  <cols>
    <col min="1" max="1" width="8.5703125" customWidth="1"/>
    <col min="2" max="2" width="53.28515625" customWidth="1"/>
    <col min="3" max="3" width="7.5703125" customWidth="1"/>
    <col min="4" max="4" width="11.7109375" customWidth="1"/>
    <col min="5" max="5" width="10.42578125" customWidth="1"/>
    <col min="6" max="6" width="15.42578125" customWidth="1"/>
    <col min="8" max="8" width="10.7109375" bestFit="1" customWidth="1"/>
  </cols>
  <sheetData>
    <row r="1" spans="1:8" x14ac:dyDescent="0.25">
      <c r="A1" s="138" t="s">
        <v>146</v>
      </c>
      <c r="B1" s="139"/>
      <c r="C1" s="139"/>
      <c r="D1" s="139"/>
      <c r="E1" s="139"/>
      <c r="F1" s="140"/>
    </row>
    <row r="2" spans="1:8" ht="15.75" thickBot="1" x14ac:dyDescent="0.3">
      <c r="A2" s="141"/>
      <c r="B2" s="142"/>
      <c r="C2" s="142"/>
      <c r="D2" s="142"/>
      <c r="E2" s="142"/>
      <c r="F2" s="143"/>
    </row>
    <row r="3" spans="1:8" ht="23.25" customHeight="1" x14ac:dyDescent="0.25">
      <c r="A3" s="70" t="s">
        <v>159</v>
      </c>
      <c r="B3" s="71" t="s">
        <v>128</v>
      </c>
      <c r="C3" s="72"/>
      <c r="D3" s="72"/>
      <c r="E3" s="73"/>
      <c r="F3" s="74" t="s">
        <v>126</v>
      </c>
    </row>
    <row r="4" spans="1:8" ht="25.5" customHeight="1" x14ac:dyDescent="0.25">
      <c r="A4" s="75" t="s">
        <v>12</v>
      </c>
      <c r="B4" s="76" t="s">
        <v>129</v>
      </c>
      <c r="C4" s="76" t="s">
        <v>130</v>
      </c>
      <c r="D4" s="76" t="s">
        <v>5</v>
      </c>
      <c r="E4" s="77" t="s">
        <v>131</v>
      </c>
      <c r="F4" s="78" t="s">
        <v>132</v>
      </c>
    </row>
    <row r="5" spans="1:8" ht="29.25" customHeight="1" x14ac:dyDescent="0.25">
      <c r="A5" s="80" t="s">
        <v>133</v>
      </c>
      <c r="B5" s="79" t="s">
        <v>134</v>
      </c>
      <c r="C5" s="80" t="s">
        <v>135</v>
      </c>
      <c r="D5" s="82">
        <f>2*1*4</f>
        <v>8</v>
      </c>
      <c r="E5" s="81">
        <v>100.27</v>
      </c>
      <c r="F5" s="83">
        <f>D5*E5</f>
        <v>802.16</v>
      </c>
    </row>
    <row r="6" spans="1:8" ht="29.25" customHeight="1" thickBot="1" x14ac:dyDescent="0.3">
      <c r="A6" s="80" t="s">
        <v>136</v>
      </c>
      <c r="B6" s="79" t="s">
        <v>137</v>
      </c>
      <c r="C6" s="80" t="s">
        <v>135</v>
      </c>
      <c r="D6" s="82">
        <f>5*2*4</f>
        <v>40</v>
      </c>
      <c r="E6" s="81">
        <v>62.99</v>
      </c>
      <c r="F6" s="83">
        <f t="shared" ref="F6" si="0">D6*E6</f>
        <v>2519.6</v>
      </c>
    </row>
    <row r="7" spans="1:8" x14ac:dyDescent="0.25">
      <c r="A7" s="144"/>
      <c r="B7" s="144"/>
      <c r="C7" s="144"/>
      <c r="D7" s="145"/>
      <c r="E7" s="70" t="s">
        <v>138</v>
      </c>
      <c r="F7" s="108">
        <f>TRUNC(SUM(F5:F6),2)</f>
        <v>3321.76</v>
      </c>
    </row>
    <row r="9" spans="1:8" ht="15.75" thickBot="1" x14ac:dyDescent="0.3"/>
    <row r="10" spans="1:8" x14ac:dyDescent="0.25">
      <c r="A10" s="70" t="s">
        <v>160</v>
      </c>
      <c r="B10" s="71" t="s">
        <v>111</v>
      </c>
      <c r="C10" s="72"/>
      <c r="D10" s="72"/>
      <c r="E10" s="73"/>
      <c r="F10" s="74" t="s">
        <v>126</v>
      </c>
    </row>
    <row r="11" spans="1:8" ht="25.5" x14ac:dyDescent="0.25">
      <c r="A11" s="75" t="s">
        <v>12</v>
      </c>
      <c r="B11" s="76" t="s">
        <v>129</v>
      </c>
      <c r="C11" s="76" t="s">
        <v>130</v>
      </c>
      <c r="D11" s="76" t="s">
        <v>5</v>
      </c>
      <c r="E11" s="77" t="s">
        <v>131</v>
      </c>
      <c r="F11" s="78" t="s">
        <v>132</v>
      </c>
    </row>
    <row r="12" spans="1:8" ht="67.5" customHeight="1" x14ac:dyDescent="0.25">
      <c r="A12" s="80">
        <v>90680</v>
      </c>
      <c r="B12" s="79" t="s">
        <v>140</v>
      </c>
      <c r="C12" s="80" t="s">
        <v>141</v>
      </c>
      <c r="D12" s="82">
        <v>4</v>
      </c>
      <c r="E12" s="83">
        <v>242.8</v>
      </c>
      <c r="F12" s="83">
        <f>D12*E12</f>
        <v>971.2</v>
      </c>
    </row>
    <row r="13" spans="1:8" ht="68.25" customHeight="1" x14ac:dyDescent="0.25">
      <c r="A13" s="80">
        <v>90681</v>
      </c>
      <c r="B13" s="79" t="s">
        <v>142</v>
      </c>
      <c r="C13" s="80" t="s">
        <v>145</v>
      </c>
      <c r="D13" s="82">
        <v>4</v>
      </c>
      <c r="E13" s="83">
        <v>97.57</v>
      </c>
      <c r="F13" s="83">
        <f>D13*E13</f>
        <v>390.28</v>
      </c>
      <c r="H13" s="84"/>
    </row>
    <row r="14" spans="1:8" ht="38.25" x14ac:dyDescent="0.25">
      <c r="A14" s="80">
        <v>97913</v>
      </c>
      <c r="B14" s="79" t="s">
        <v>143</v>
      </c>
      <c r="C14" s="80" t="s">
        <v>144</v>
      </c>
      <c r="D14" s="82">
        <v>300</v>
      </c>
      <c r="E14" s="83">
        <v>1.29</v>
      </c>
      <c r="F14" s="83">
        <f>D14*E14</f>
        <v>387</v>
      </c>
    </row>
    <row r="15" spans="1:8" x14ac:dyDescent="0.25">
      <c r="A15" s="144"/>
      <c r="B15" s="144"/>
      <c r="C15" s="144"/>
      <c r="D15" s="145"/>
      <c r="E15" s="107" t="s">
        <v>138</v>
      </c>
      <c r="F15" s="106">
        <f>TRUNC(SUM(F12:F14),2)</f>
        <v>1748.48</v>
      </c>
    </row>
    <row r="17" spans="1:6" ht="15.75" thickBot="1" x14ac:dyDescent="0.3"/>
    <row r="18" spans="1:6" x14ac:dyDescent="0.25">
      <c r="A18" s="70" t="s">
        <v>161</v>
      </c>
      <c r="B18" s="71" t="s">
        <v>156</v>
      </c>
      <c r="C18" s="72"/>
      <c r="D18" s="72"/>
      <c r="E18" s="73"/>
      <c r="F18" s="74" t="s">
        <v>47</v>
      </c>
    </row>
    <row r="19" spans="1:6" ht="25.5" x14ac:dyDescent="0.25">
      <c r="A19" s="75" t="s">
        <v>12</v>
      </c>
      <c r="B19" s="76" t="s">
        <v>129</v>
      </c>
      <c r="C19" s="76" t="s">
        <v>130</v>
      </c>
      <c r="D19" s="76" t="s">
        <v>5</v>
      </c>
      <c r="E19" s="77" t="s">
        <v>131</v>
      </c>
      <c r="F19" s="78" t="s">
        <v>132</v>
      </c>
    </row>
    <row r="20" spans="1:6" ht="45" x14ac:dyDescent="0.25">
      <c r="A20" s="13">
        <v>95276</v>
      </c>
      <c r="B20" s="94" t="s">
        <v>148</v>
      </c>
      <c r="C20" s="13" t="s">
        <v>141</v>
      </c>
      <c r="D20" s="103">
        <v>0.15</v>
      </c>
      <c r="E20" s="95">
        <v>2.93</v>
      </c>
      <c r="F20" s="95">
        <f>D20*E20</f>
        <v>0.4395</v>
      </c>
    </row>
    <row r="21" spans="1:6" ht="45" x14ac:dyDescent="0.25">
      <c r="A21" s="13">
        <v>95277</v>
      </c>
      <c r="B21" s="94" t="s">
        <v>149</v>
      </c>
      <c r="C21" s="13" t="s">
        <v>145</v>
      </c>
      <c r="D21" s="103">
        <v>0.15</v>
      </c>
      <c r="E21" s="13">
        <v>0.53</v>
      </c>
      <c r="F21" s="95">
        <f t="shared" ref="F21:F25" si="1">D21*E21</f>
        <v>7.9500000000000001E-2</v>
      </c>
    </row>
    <row r="22" spans="1:6" ht="45" x14ac:dyDescent="0.25">
      <c r="A22" s="13">
        <v>95272</v>
      </c>
      <c r="B22" s="94" t="s">
        <v>150</v>
      </c>
      <c r="C22" s="13" t="s">
        <v>135</v>
      </c>
      <c r="D22" s="103">
        <v>0.15</v>
      </c>
      <c r="E22" s="13">
        <v>0.48</v>
      </c>
      <c r="F22" s="95">
        <f t="shared" si="1"/>
        <v>7.1999999999999995E-2</v>
      </c>
    </row>
    <row r="23" spans="1:6" ht="45" x14ac:dyDescent="0.25">
      <c r="A23" s="16">
        <v>95273</v>
      </c>
      <c r="B23" s="94" t="s">
        <v>151</v>
      </c>
      <c r="C23" s="13" t="s">
        <v>135</v>
      </c>
      <c r="D23" s="103">
        <v>0.15</v>
      </c>
      <c r="E23" s="13">
        <v>0.05</v>
      </c>
      <c r="F23" s="95">
        <f t="shared" si="1"/>
        <v>7.4999999999999997E-3</v>
      </c>
    </row>
    <row r="24" spans="1:6" ht="49.5" customHeight="1" x14ac:dyDescent="0.25">
      <c r="A24" s="16">
        <v>95274</v>
      </c>
      <c r="B24" s="94" t="s">
        <v>152</v>
      </c>
      <c r="C24" s="13" t="s">
        <v>135</v>
      </c>
      <c r="D24" s="103">
        <v>0.15</v>
      </c>
      <c r="E24" s="13">
        <v>0.37</v>
      </c>
      <c r="F24" s="95">
        <f t="shared" si="1"/>
        <v>5.5500000000000001E-2</v>
      </c>
    </row>
    <row r="25" spans="1:6" ht="45" x14ac:dyDescent="0.25">
      <c r="A25" s="16">
        <v>95275</v>
      </c>
      <c r="B25" s="94" t="s">
        <v>153</v>
      </c>
      <c r="C25" s="13" t="s">
        <v>135</v>
      </c>
      <c r="D25" s="103">
        <v>0.15</v>
      </c>
      <c r="E25" s="13">
        <v>2.0299999999999998</v>
      </c>
      <c r="F25" s="95">
        <f t="shared" si="1"/>
        <v>0.30449999999999994</v>
      </c>
    </row>
    <row r="26" spans="1:6" x14ac:dyDescent="0.25">
      <c r="A26" s="98">
        <v>88316</v>
      </c>
      <c r="B26" s="97" t="s">
        <v>154</v>
      </c>
      <c r="C26" s="102" t="s">
        <v>135</v>
      </c>
      <c r="D26" s="99">
        <v>0.15</v>
      </c>
      <c r="E26" s="100">
        <v>16.559999999999999</v>
      </c>
      <c r="F26" s="105">
        <f>TRUNC(D26*E26,2)</f>
        <v>2.48</v>
      </c>
    </row>
    <row r="27" spans="1:6" x14ac:dyDescent="0.25">
      <c r="A27" s="13">
        <v>88288</v>
      </c>
      <c r="B27" s="97" t="s">
        <v>155</v>
      </c>
      <c r="C27" s="13" t="s">
        <v>135</v>
      </c>
      <c r="D27" s="104">
        <v>0.15</v>
      </c>
      <c r="E27" s="96">
        <v>20.98</v>
      </c>
      <c r="F27" s="101">
        <f>TRUNC(D27*E27,2)</f>
        <v>3.14</v>
      </c>
    </row>
    <row r="28" spans="1:6" x14ac:dyDescent="0.25">
      <c r="E28" s="107" t="s">
        <v>138</v>
      </c>
      <c r="F28" s="106">
        <f>TRUNC(SUM(F20:F27),2)</f>
        <v>6.57</v>
      </c>
    </row>
  </sheetData>
  <mergeCells count="3">
    <mergeCell ref="A1:F2"/>
    <mergeCell ref="A7:D7"/>
    <mergeCell ref="A15:D15"/>
  </mergeCells>
  <pageMargins left="0.511811024" right="0.511811024" top="0.78740157499999996" bottom="0.78740157499999996" header="0.31496062000000002" footer="0.31496062000000002"/>
  <pageSetup paperSize="9" scale="86" fitToHeight="0"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Orçamento</vt:lpstr>
      <vt:lpstr>BDI</vt:lpstr>
      <vt:lpstr>Composições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Usuário do Windows</cp:lastModifiedBy>
  <cp:lastPrinted>2020-02-19T13:39:23Z</cp:lastPrinted>
  <dcterms:created xsi:type="dcterms:W3CDTF">2020-01-22T12:31:22Z</dcterms:created>
  <dcterms:modified xsi:type="dcterms:W3CDTF">2020-07-21T14:06:54Z</dcterms:modified>
</cp:coreProperties>
</file>